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i\Desktop\"/>
    </mc:Choice>
  </mc:AlternateContent>
  <xr:revisionPtr revIDLastSave="0" documentId="8_{A394ADCF-823D-41CB-92B2-BDD9BDC8DEE8}" xr6:coauthVersionLast="45" xr6:coauthVersionMax="45" xr10:uidLastSave="{00000000-0000-0000-0000-000000000000}"/>
  <bookViews>
    <workbookView xWindow="-120" yWindow="-120" windowWidth="29040" windowHeight="15840"/>
  </bookViews>
  <sheets>
    <sheet name="RESUM" sheetId="1" r:id="rId1"/>
    <sheet name="PI_" sheetId="2" r:id="rId2"/>
    <sheet name="PI_FINALISTES_" sheetId="3" r:id="rId3"/>
    <sheet name="PD_CAP_1" sheetId="4" r:id="rId4"/>
    <sheet name="PD_CAP_2" sheetId="5" r:id="rId5"/>
    <sheet name="PD_CAP_3_i_9_desgloç" sheetId="6" r:id="rId6"/>
    <sheet name="PD_CAP_04" sheetId="7" r:id="rId7"/>
    <sheet name="PD_CAP_6" sheetId="8" r:id="rId8"/>
    <sheet name="Inversions" sheetId="9" r:id="rId9"/>
  </sheets>
  <definedNames>
    <definedName name="_xlnm.Print_Area" localSheetId="8">Inversions!$A$1:$H$27</definedName>
    <definedName name="_xlnm.Print_Area" localSheetId="6">PD_CAP_04!$A$1:$D$55</definedName>
    <definedName name="_xlnm.Print_Area" localSheetId="3">PD_CAP_1!$A$1:$D$50</definedName>
    <definedName name="_xlnm.Print_Area" localSheetId="4">PD_CAP_2!$A$1:$D$71</definedName>
    <definedName name="_xlnm.Print_Area" localSheetId="7">PD_CAP_6!$A$1:$D$10</definedName>
    <definedName name="_xlnm.Print_Area" localSheetId="1">PI_!$A$1:$C$58</definedName>
    <definedName name="_xlnm.Print_Area" localSheetId="2">PI_FINALISTES_!$A$1:$D$53</definedName>
  </definedNames>
  <calcPr calcId="191029"/>
</workbook>
</file>

<file path=xl/calcChain.xml><?xml version="1.0" encoding="utf-8"?>
<calcChain xmlns="http://schemas.openxmlformats.org/spreadsheetml/2006/main">
  <c r="C39" i="2" l="1"/>
  <c r="C36" i="2"/>
  <c r="C21" i="1"/>
  <c r="C14" i="1"/>
  <c r="G8" i="1" s="1"/>
  <c r="C10" i="1"/>
  <c r="C9" i="1"/>
  <c r="C8" i="1"/>
  <c r="F24" i="9"/>
  <c r="E24" i="9"/>
  <c r="H22" i="9"/>
  <c r="H24" i="9" s="1"/>
  <c r="G22" i="9"/>
  <c r="G24" i="9" s="1"/>
  <c r="F22" i="9"/>
  <c r="E22" i="9"/>
  <c r="D22" i="9"/>
  <c r="C21" i="9"/>
  <c r="C20" i="9"/>
  <c r="C19" i="9"/>
  <c r="C18" i="9"/>
  <c r="C22" i="9" s="1"/>
  <c r="G14" i="9"/>
  <c r="F14" i="9"/>
  <c r="C50" i="2" s="1"/>
  <c r="E14" i="9"/>
  <c r="C49" i="2" s="1"/>
  <c r="D14" i="9"/>
  <c r="D24" i="9" s="1"/>
  <c r="C13" i="9"/>
  <c r="C12" i="9"/>
  <c r="C11" i="9"/>
  <c r="C10" i="9"/>
  <c r="C9" i="9"/>
  <c r="C8" i="9"/>
  <c r="C7" i="9"/>
  <c r="D7" i="8" s="1"/>
  <c r="D10" i="8" s="1"/>
  <c r="C26" i="1" s="1"/>
  <c r="I8" i="1" s="1"/>
  <c r="D55" i="7"/>
  <c r="C24" i="1" s="1"/>
  <c r="D54" i="5"/>
  <c r="D71" i="5" s="1"/>
  <c r="C22" i="1" s="1"/>
  <c r="C30" i="1" s="1"/>
  <c r="D51" i="5"/>
  <c r="D50" i="4"/>
  <c r="D49" i="3"/>
  <c r="D53" i="3" s="1"/>
  <c r="C37" i="2" s="1"/>
  <c r="A31" i="3"/>
  <c r="A28" i="3"/>
  <c r="A29" i="3" s="1"/>
  <c r="A30" i="3" s="1"/>
  <c r="D22" i="3"/>
  <c r="D18" i="3"/>
  <c r="D10" i="3"/>
  <c r="C38" i="2" s="1"/>
  <c r="C55" i="2"/>
  <c r="C46" i="2"/>
  <c r="C31" i="2"/>
  <c r="C16" i="2"/>
  <c r="C12" i="2"/>
  <c r="D30" i="1"/>
  <c r="D17" i="1"/>
  <c r="D32" i="1" s="1"/>
  <c r="I9" i="1"/>
  <c r="G9" i="1"/>
  <c r="I7" i="1" l="1"/>
  <c r="I6" i="1" s="1"/>
  <c r="C40" i="2"/>
  <c r="C51" i="2"/>
  <c r="C14" i="9"/>
  <c r="C24" i="9" s="1"/>
  <c r="C11" i="1" l="1"/>
  <c r="C58" i="2"/>
  <c r="C17" i="1" l="1"/>
  <c r="C32" i="1" s="1"/>
  <c r="G7" i="1"/>
  <c r="G6" i="1" s="1"/>
</calcChain>
</file>

<file path=xl/sharedStrings.xml><?xml version="1.0" encoding="utf-8"?>
<sst xmlns="http://schemas.openxmlformats.org/spreadsheetml/2006/main" count="471" uniqueCount="332">
  <si>
    <t>Resum per capítols</t>
  </si>
  <si>
    <t>Pressupost de 2019</t>
  </si>
  <si>
    <t>Ajuntament de la Palma de Cervelló</t>
  </si>
  <si>
    <t>i</t>
  </si>
  <si>
    <t>g</t>
  </si>
  <si>
    <t>Ingressos</t>
  </si>
  <si>
    <t>Capítol</t>
  </si>
  <si>
    <t>Concepte</t>
  </si>
  <si>
    <t>Import</t>
  </si>
  <si>
    <t>PEF</t>
  </si>
  <si>
    <t>Corr</t>
  </si>
  <si>
    <t>Impostos directes</t>
  </si>
  <si>
    <t>Cap</t>
  </si>
  <si>
    <t>Imposots indirectes</t>
  </si>
  <si>
    <t>Financieros</t>
  </si>
  <si>
    <t>Taxes, preus públics i altres ingressos</t>
  </si>
  <si>
    <t>Transferències corrents</t>
  </si>
  <si>
    <t>Ingressos patrimonials</t>
  </si>
  <si>
    <t>Alienació inversions reals</t>
  </si>
  <si>
    <t>Transferències de capital</t>
  </si>
  <si>
    <t>Actius financers</t>
  </si>
  <si>
    <t>Passius financers</t>
  </si>
  <si>
    <t>Total</t>
  </si>
  <si>
    <t>Despeses</t>
  </si>
  <si>
    <t>Despeses de personal</t>
  </si>
  <si>
    <t>Despeses corrents en bens i serveis</t>
  </si>
  <si>
    <t>Despeses financeres</t>
  </si>
  <si>
    <t>Fons de contingència i altres imprevistos</t>
  </si>
  <si>
    <t>Inversiones reals</t>
  </si>
  <si>
    <t>Diferència</t>
  </si>
  <si>
    <t>Classificació per subconceptes econòmics</t>
  </si>
  <si>
    <t>CAPÍTOL I</t>
  </si>
  <si>
    <t>Subconcepte</t>
  </si>
  <si>
    <t>Denominació</t>
  </si>
  <si>
    <t>11200</t>
  </si>
  <si>
    <t>Impost sobre béns de naturalesa rústega</t>
  </si>
  <si>
    <t>11300</t>
  </si>
  <si>
    <t>Impost sobre béns de naturalesa urbana</t>
  </si>
  <si>
    <t>11500</t>
  </si>
  <si>
    <t>Impost sobre vehicles de tracció mecànica</t>
  </si>
  <si>
    <t>11600</t>
  </si>
  <si>
    <t>Impost sobre increment de valors terrenys naturalesa urbana</t>
  </si>
  <si>
    <t>13000</t>
  </si>
  <si>
    <t>Impost sobre activitats empresarials</t>
  </si>
  <si>
    <t>TOTAL CAPÍTOL I</t>
  </si>
  <si>
    <t>CAPÍTOL II</t>
  </si>
  <si>
    <t>29000</t>
  </si>
  <si>
    <t>Impost sobre construccions, instal·lacions i obres</t>
  </si>
  <si>
    <t>TOTAL CAPÍTOL II</t>
  </si>
  <si>
    <t>CAPÍTOL III</t>
  </si>
  <si>
    <t>30200</t>
  </si>
  <si>
    <t>Taxa escombraries</t>
  </si>
  <si>
    <t>31300</t>
  </si>
  <si>
    <t>Taxes poliesportiu</t>
  </si>
  <si>
    <t>32100</t>
  </si>
  <si>
    <t>Taxes llicències obres</t>
  </si>
  <si>
    <t>Taxa per expedició de documents</t>
  </si>
  <si>
    <t>32600</t>
  </si>
  <si>
    <t>Taxes grues municipals</t>
  </si>
  <si>
    <t>Taxa per llicència d'activitats</t>
  </si>
  <si>
    <t>33100</t>
  </si>
  <si>
    <t>Taxes utilització privativa aprofitament domini públic</t>
  </si>
  <si>
    <t>Altres taxes locals</t>
  </si>
  <si>
    <t>38900</t>
  </si>
  <si>
    <t>Reintegraments de pressupostos tancats</t>
  </si>
  <si>
    <t>39120</t>
  </si>
  <si>
    <t>Multes</t>
  </si>
  <si>
    <t>39300</t>
  </si>
  <si>
    <t>Interessos demora</t>
  </si>
  <si>
    <t>39900</t>
  </si>
  <si>
    <t>Altres ingressos diversos (indeterminats)</t>
  </si>
  <si>
    <t>TOTAL CAPÍTOL III</t>
  </si>
  <si>
    <t>CAPÍTOL IV</t>
  </si>
  <si>
    <t>42000</t>
  </si>
  <si>
    <t>Participació en tributs de l'estat</t>
  </si>
  <si>
    <t>45000</t>
  </si>
  <si>
    <t>De l'Administració General de la CCAA</t>
  </si>
  <si>
    <t>Subvencions corrents de la Generalitat de Catalunya</t>
  </si>
  <si>
    <t>46100</t>
  </si>
  <si>
    <t>Participació en ingressos Diputació de Barcelona</t>
  </si>
  <si>
    <t>46400</t>
  </si>
  <si>
    <t>Subvencions altres administracions locals</t>
  </si>
  <si>
    <t>46500</t>
  </si>
  <si>
    <t>Subvencions de comarques</t>
  </si>
  <si>
    <t>TOTAL CAPÍTOL IV</t>
  </si>
  <si>
    <t>CAPÍTOL V</t>
  </si>
  <si>
    <t>52000</t>
  </si>
  <si>
    <t>Interessos en comptes corrents</t>
  </si>
  <si>
    <t>55000</t>
  </si>
  <si>
    <t>Productes de concessions i aprofitaments especials</t>
  </si>
  <si>
    <t>Altres ingressos patrimonials</t>
  </si>
  <si>
    <t>TOTAL CAPÍTOL V</t>
  </si>
  <si>
    <t>CAPÍTOL VII</t>
  </si>
  <si>
    <t>76101</t>
  </si>
  <si>
    <t>Subvencions de l'Àrea Metropolitana de Barcelona</t>
  </si>
  <si>
    <t>76100</t>
  </si>
  <si>
    <t>Subvencions de la Diputació de Barcelona</t>
  </si>
  <si>
    <t>TOTAL CAPÍTOL VII</t>
  </si>
  <si>
    <t>CAPÍTOL IX</t>
  </si>
  <si>
    <t>91000</t>
  </si>
  <si>
    <t>Préstecs</t>
  </si>
  <si>
    <t>TOTAL INGRESSOS</t>
  </si>
  <si>
    <t>Detall ingressos finalistes del Capítol IV</t>
  </si>
  <si>
    <t>Administració concedent</t>
  </si>
  <si>
    <t>Nom Convocatòria</t>
  </si>
  <si>
    <t>Projecte/Activitat subvencionada</t>
  </si>
  <si>
    <t>Import previst</t>
  </si>
  <si>
    <t>Àrea Metropolitana de Barcelona</t>
  </si>
  <si>
    <t>-</t>
  </si>
  <si>
    <t>PAMUS (0,056%IBI)</t>
  </si>
  <si>
    <t>Ajuntament Torrelles de Ll-</t>
  </si>
  <si>
    <t>Gent Gran</t>
  </si>
  <si>
    <t>TOTAL (46400)</t>
  </si>
  <si>
    <t>Generalitat de Catalunya</t>
  </si>
  <si>
    <t>Polítiques de dones</t>
  </si>
  <si>
    <t>Residus</t>
  </si>
  <si>
    <t>Manteniment CAP</t>
  </si>
  <si>
    <t>Activitats àmbit joventut</t>
  </si>
  <si>
    <t>Fucionament Jutjat de pau</t>
  </si>
  <si>
    <t>TOTAL (45080)</t>
  </si>
  <si>
    <t>Consell Comarcal</t>
  </si>
  <si>
    <t>Contracte Programa</t>
  </si>
  <si>
    <t>Serveis Socials Bàsics</t>
  </si>
  <si>
    <t>TOTAL (46500)</t>
  </si>
  <si>
    <t>Diputació de Barcelona</t>
  </si>
  <si>
    <t>Festival "La Cultura va a la Font"</t>
  </si>
  <si>
    <t>Projectes esportius singulars. Cursa de la dona</t>
  </si>
  <si>
    <t>Millora del material inventariable. Protector del paviment</t>
  </si>
  <si>
    <t>Beques esportives</t>
  </si>
  <si>
    <t>Esdeveniments i programes esportius</t>
  </si>
  <si>
    <t>Comerç integral</t>
  </si>
  <si>
    <t>Tallers culturals a la Palma 2019</t>
  </si>
  <si>
    <t>Control integral de plagues urbanes, control i prevenció de legionel·losi i costos materials i analítiques piscines</t>
  </si>
  <si>
    <t>Inspecció i verificació activitats</t>
  </si>
  <si>
    <t>Reforç als serveis d'atenció a la nova ciutadania 2019</t>
  </si>
  <si>
    <t>L'Espai PIJ-espai polivalent 2019</t>
  </si>
  <si>
    <t>Animals de companyia (gossos i gats)</t>
  </si>
  <si>
    <t>Suport desenvolupament local</t>
  </si>
  <si>
    <t>Mostra d'entitats i comerços</t>
  </si>
  <si>
    <t>Gestió energètica poliesportiu</t>
  </si>
  <si>
    <t>A la Palma reduïm plàstics</t>
  </si>
  <si>
    <t>Arranjament del Camí i elaboració de tríptics sender Riera de Rafamans</t>
  </si>
  <si>
    <t>Commemoració diades significatives i accions Pla Ciutadania</t>
  </si>
  <si>
    <t>V Curs de la Palma</t>
  </si>
  <si>
    <t>Suport polítiques educatives</t>
  </si>
  <si>
    <t>Festa x la Solidaritat i Setmana Jove 2019</t>
  </si>
  <si>
    <t>Accions innovadores per a la creació i millora de productes turístics</t>
  </si>
  <si>
    <t>Dinamitzadora de comerç</t>
  </si>
  <si>
    <t>Manteniment Escola Bressol</t>
  </si>
  <si>
    <t>Programa complementari garantia social</t>
  </si>
  <si>
    <t>Ambientalització</t>
  </si>
  <si>
    <t>TOTAL (46100)</t>
  </si>
  <si>
    <t>Detall despeses per aplicació pressupostària del Capítol I</t>
  </si>
  <si>
    <t>Aplicació pressupostària</t>
  </si>
  <si>
    <t>Funcional</t>
  </si>
  <si>
    <t>Econòmica</t>
  </si>
  <si>
    <t>Denominació econòmica</t>
  </si>
  <si>
    <t>Retribució Alcalde</t>
  </si>
  <si>
    <t>Sou base funcionaris A1</t>
  </si>
  <si>
    <t>Sou base funcionaris A2</t>
  </si>
  <si>
    <t>Sou base funcionaris C1</t>
  </si>
  <si>
    <t>Sou base funcionaris C2</t>
  </si>
  <si>
    <t>Sou base AP</t>
  </si>
  <si>
    <t>Trienis brigada</t>
  </si>
  <si>
    <t>Trienis oficines</t>
  </si>
  <si>
    <t>Trienis policia</t>
  </si>
  <si>
    <t>Trienis escola</t>
  </si>
  <si>
    <t>Trienis serveis socials</t>
  </si>
  <si>
    <t>Complement de destinació</t>
  </si>
  <si>
    <t>Complement específic</t>
  </si>
  <si>
    <t>Incentiu productivitat</t>
  </si>
  <si>
    <t>Pagues extres</t>
  </si>
  <si>
    <t>Laboral fix</t>
  </si>
  <si>
    <t>Laboral temporal</t>
  </si>
  <si>
    <t>Seguretat social</t>
  </si>
  <si>
    <t>Ajuts socials convenni</t>
  </si>
  <si>
    <t>Formació</t>
  </si>
  <si>
    <t>Hores extres i altres remuneracions</t>
  </si>
  <si>
    <t>TOTAL</t>
  </si>
  <si>
    <t>Detall despeses per aplicació pressupostària del Capítol II</t>
  </si>
  <si>
    <t>Lloguer magatzem c/ Pirineu</t>
  </si>
  <si>
    <t>Lloguer Aula Pascual Ollé</t>
  </si>
  <si>
    <t>Arrendament cotxe i emissora policia</t>
  </si>
  <si>
    <t>Lloguer d'equipaments pel tractament informació</t>
  </si>
  <si>
    <t>Medi ambient</t>
  </si>
  <si>
    <t>Reparació, Manteniment i conservació edificis</t>
  </si>
  <si>
    <t>Reparació, Manteniment i conservació edificis serveis esportiu</t>
  </si>
  <si>
    <t>Reparació, Manteniment i conservació edificis serveis educatius</t>
  </si>
  <si>
    <t>Reparació i manteniment vehicles policia</t>
  </si>
  <si>
    <t>Manteniment vehicles brigada</t>
  </si>
  <si>
    <t>Manteniment enllumenat públic</t>
  </si>
  <si>
    <t>Material oficina</t>
  </si>
  <si>
    <t>Material policia</t>
  </si>
  <si>
    <t>Vestuari policia local</t>
  </si>
  <si>
    <t>Biblioteca</t>
  </si>
  <si>
    <t>Promoció cultural</t>
  </si>
  <si>
    <t>Recollida animals carrer</t>
  </si>
  <si>
    <t>Vestuari brigada</t>
  </si>
  <si>
    <t>Energia elèctrica enllumenat</t>
  </si>
  <si>
    <t>Energia elèctrica instal·lacions i dependències</t>
  </si>
  <si>
    <t>Aigua</t>
  </si>
  <si>
    <t>Combustible escola</t>
  </si>
  <si>
    <t>Combustible instal·lacions esportives</t>
  </si>
  <si>
    <t>Benzina vehicles brigada</t>
  </si>
  <si>
    <t>Benzina vehicles policia</t>
  </si>
  <si>
    <t>Correus</t>
  </si>
  <si>
    <t>Telefonia</t>
  </si>
  <si>
    <t>Comunicació</t>
  </si>
  <si>
    <t>Grues</t>
  </si>
  <si>
    <t>Primes assegurances</t>
  </si>
  <si>
    <t>Despeses vàries</t>
  </si>
  <si>
    <t>Transport adaptat</t>
  </si>
  <si>
    <t>Despeses de manutenció i desplaçmanent</t>
  </si>
  <si>
    <t>Assessorament jurídic i contenciosos</t>
  </si>
  <si>
    <t>Assessoament econòmic i financer</t>
  </si>
  <si>
    <t>Publicacions oficials i administratives</t>
  </si>
  <si>
    <t>Festes majors i populars</t>
  </si>
  <si>
    <t>Igualtat</t>
  </si>
  <si>
    <t>Joventut</t>
  </si>
  <si>
    <t>Contracte recollida escombraries i tractament de residus</t>
  </si>
  <si>
    <t>Estudis i treballs tècnics. Urbanisme</t>
  </si>
  <si>
    <t>Estudis i treballs tècnics. Enginyeria</t>
  </si>
  <si>
    <t>Serveis de recpatació a favor de l'entitat</t>
  </si>
  <si>
    <t>Jardineria</t>
  </si>
  <si>
    <t>Neteja instal·lacions i dependències</t>
  </si>
  <si>
    <t>Teleassistència</t>
  </si>
  <si>
    <t>Contracte gestió poliesportiu</t>
  </si>
  <si>
    <t>Gent gran</t>
  </si>
  <si>
    <t>Prevenció de riscos laborals</t>
  </si>
  <si>
    <t>Comunitats propietaris Ajuntament</t>
  </si>
  <si>
    <t>Promoció econòmica i ocupació</t>
  </si>
  <si>
    <t>Protocol</t>
  </si>
  <si>
    <t>Polítiques educatives</t>
  </si>
  <si>
    <t>Promoció nova ciutadania</t>
  </si>
  <si>
    <t>Promoció transparència</t>
  </si>
  <si>
    <t xml:space="preserve">Manteniment vials </t>
  </si>
  <si>
    <t>Promoció cooperació i solidaritat</t>
  </si>
  <si>
    <t>Promoció salut</t>
  </si>
  <si>
    <t>Treballs realitzats per altres empreses i professionals</t>
  </si>
  <si>
    <t>Dels membres dels òrgans de govern</t>
  </si>
  <si>
    <t>Bus nit</t>
  </si>
  <si>
    <t>Programa especial gossos</t>
  </si>
  <si>
    <t>Aula formació</t>
  </si>
  <si>
    <t>Detall despeses per aplicació pressupostària del Capítol IV</t>
  </si>
  <si>
    <t>Transferència al Consorci de Normalització Lingüística</t>
  </si>
  <si>
    <t>Transferència supramunici</t>
  </si>
  <si>
    <t>Transferència municipis de l'aigua</t>
  </si>
  <si>
    <t>Conveni DIBA promoció econòmica</t>
  </si>
  <si>
    <t>Transferència a l'Ajuntament de Corbera</t>
  </si>
  <si>
    <t>Transferència a l'Àrea Metropolitana de Barcelona</t>
  </si>
  <si>
    <t>A altres ens que agrupen municipis</t>
  </si>
  <si>
    <t>Transferència al Consorci de Turisme</t>
  </si>
  <si>
    <t>Transferència al Consorci de Localret</t>
  </si>
  <si>
    <t>Transferència Consell Comarcal Administrativa Serveis Socials</t>
  </si>
  <si>
    <t>Subvenció concessió escola bressol municipal</t>
  </si>
  <si>
    <t>Subvenció a l'entitat: Creu Roja</t>
  </si>
  <si>
    <t>Subvenció a l'entitat: Farem</t>
  </si>
  <si>
    <t>Subvenció a l'entitat: Ceoball</t>
  </si>
  <si>
    <t>Subvenció a l'entitat: Aliança Palmarenca</t>
  </si>
  <si>
    <t>Subvenció a l'entitat: La Gralla</t>
  </si>
  <si>
    <t>Subvenció a l'entitat: Ampa Ceip El Solell</t>
  </si>
  <si>
    <t>Subvenció a l'entitat: Ampa IES Can Margarit</t>
  </si>
  <si>
    <t>Subvenció a l'entitat: Banc del Temps</t>
  </si>
  <si>
    <t>Subvenció a l'entitat: MAILP</t>
  </si>
  <si>
    <t>Subvenció a l'entitat: Associació de joves</t>
  </si>
  <si>
    <t>Subvenció a l'entitat: Associació de gent gran</t>
  </si>
  <si>
    <t>Subvenció a l'entitat: Club de Vòlei</t>
  </si>
  <si>
    <t>Subvenció a l'entitat: Unió Esportiva la Palma</t>
  </si>
  <si>
    <t>Subvenció  Associació Esportiva Basquetbol la Palma</t>
  </si>
  <si>
    <t>Subvenció campanes. Bisbal Sant Feliu</t>
  </si>
  <si>
    <t>Subvenció a l'entitat: ADF Puig Vicenç</t>
  </si>
  <si>
    <t>Subvenció a l'entitat: Grup de Cantaires de la Palma de Cervelló</t>
  </si>
  <si>
    <t>Subvenció a l'entitat: Agrupació de Comerciants de la Palma.</t>
  </si>
  <si>
    <t>Subvenció a l'entitat: Càritas diocesana</t>
  </si>
  <si>
    <t>Subenvió KONFRARIA DEL PINGUI</t>
  </si>
  <si>
    <t>231</t>
  </si>
  <si>
    <t>48092</t>
  </si>
  <si>
    <t>AJUTS A FAMILIES: MOBILITAT</t>
  </si>
  <si>
    <t>48093</t>
  </si>
  <si>
    <t>AJUTS A FAMILIES: PROMOCIO DE LA SALUT</t>
  </si>
  <si>
    <t>48094</t>
  </si>
  <si>
    <t>AJUTS A FAMILIES: POBRESA ENERGETICA</t>
  </si>
  <si>
    <t>48095</t>
  </si>
  <si>
    <t>AJUTS A FAMILIES: SUPÒRT A LA CONVIVENCIA</t>
  </si>
  <si>
    <t>48096</t>
  </si>
  <si>
    <t>AJUTS A FAMILIES: LLOGUER ASSEQUIBLE</t>
  </si>
  <si>
    <t>48097</t>
  </si>
  <si>
    <t>AJUTS A FAMILIES: ESCOLARITZACIO OBLIGATORIA</t>
  </si>
  <si>
    <t>48098</t>
  </si>
  <si>
    <t>AJUTS A FAMILIES: SUPORT PRIMERA INFANCIA</t>
  </si>
  <si>
    <t>48099</t>
  </si>
  <si>
    <t>SUBVENCIONS A FAMILIES: IMPOSTOS LOCALS</t>
  </si>
  <si>
    <t>Ajuts a la compra d'habitatge</t>
  </si>
  <si>
    <t>Ajuts a contractacio personal indefinit</t>
  </si>
  <si>
    <t>Ajuts a famílies: Aliments</t>
  </si>
  <si>
    <t>Ajuts a famílies: Adaptació vivendes</t>
  </si>
  <si>
    <t>Subvenció grup municipal Partit dels Socialistes de Catalunya</t>
  </si>
  <si>
    <t>Subvenció grup municipal Esquerra Republicana de Catalunya</t>
  </si>
  <si>
    <t>Subvenció grup municipal La Palma Sempre</t>
  </si>
  <si>
    <t>Subvenció grup municipal Convergència</t>
  </si>
  <si>
    <t>TOTAL CAP IV: TRANSFERÈNCIES CORRENTS</t>
  </si>
  <si>
    <t>Detall despeses per aplicació pressupostària del Capítol VI</t>
  </si>
  <si>
    <t>Altres inversions de reposició d'infraestructures</t>
  </si>
  <si>
    <t>Compra de terrenys</t>
  </si>
  <si>
    <t>TOTAL CAP VI</t>
  </si>
  <si>
    <t>Inversions previstes</t>
  </si>
  <si>
    <t>Projecte d'inversió</t>
  </si>
  <si>
    <t>Total projecte</t>
  </si>
  <si>
    <t>Aportació Ajuntament</t>
  </si>
  <si>
    <t>AMB</t>
  </si>
  <si>
    <t>DIBA</t>
  </si>
  <si>
    <t>GENCAT</t>
  </si>
  <si>
    <t>Aplicació pressupostària (eco/ funcional)</t>
  </si>
  <si>
    <t>IMPLANTACIÓ CALDERA DE BIOMASSA</t>
  </si>
  <si>
    <t>Programa Metropolità Millores Paisatge Natural i Urbà (PSG)</t>
  </si>
  <si>
    <t>ACTUACIONS DE SEGURETAT VIARIA URBANA</t>
  </si>
  <si>
    <t>Subv. Catàleg serveis DIBA 2019</t>
  </si>
  <si>
    <t>PROGRAMA COMPLEMENTARI MODERNITZACIÓ DE POLIGONS</t>
  </si>
  <si>
    <t>Pla Xarxa de Governs Locals 2019-2019 (DIBA)</t>
  </si>
  <si>
    <t>PROGRAMA COMPLEMENTARI MILLORES EN INVERSIONS</t>
  </si>
  <si>
    <t>Programa Complementari suport al desenvolupament local</t>
  </si>
  <si>
    <t>ADEQUACIÓ ACÚSTICA LOCALS</t>
  </si>
  <si>
    <t>INVERSIONS EDIFICIS I VIA PUBLICA</t>
  </si>
  <si>
    <t>Dotació Complementaria Meses de Concertació</t>
  </si>
  <si>
    <t>TOTAL 2019</t>
  </si>
  <si>
    <t>2020-2024</t>
  </si>
  <si>
    <t>Prèstec</t>
  </si>
  <si>
    <t>Altres</t>
  </si>
  <si>
    <t>DISSENY I CONSTRUCCIÓ EDIFICI ESPAI CULTURAL</t>
  </si>
  <si>
    <t>INVERSIONS EN MILLORES ENERGÈTIQUES</t>
  </si>
  <si>
    <t>TOTAL 2020-2024</t>
  </si>
  <si>
    <t>TOTAL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</si>
</sst>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C0A]#,##0.00"/>
    <numFmt numFmtId="165" formatCode="[$-C0A]General"/>
    <numFmt numFmtId="166" formatCode="[$-C0A]0"/>
    <numFmt numFmtId="167" formatCode="#,##0.00&quot; &quot;[$€-C0A]"/>
    <numFmt numFmtId="168" formatCode="#,##0.00&quot;    &quot;;&quot;-&quot;#,##0.00&quot;    &quot;;&quot; -&quot;#&quot;    &quot;;@&quot; &quot;"/>
    <numFmt numFmtId="169" formatCode="#,##0.00&quot; &quot;[$€-C0A];[Red]&quot;-&quot;#,##0.00&quot; &quot;[$€-C0A]"/>
    <numFmt numFmtId="170" formatCode="#,##0&quot;    &quot;;&quot;-&quot;#,##0&quot;    &quot;;&quot; -    &quot;;@&quot; &quot;"/>
  </numFmts>
  <fonts count="1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168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5" fontId="3" fillId="0" borderId="0" applyBorder="0" applyProtection="0"/>
    <xf numFmtId="0" fontId="4" fillId="0" borderId="0" applyNumberFormat="0" applyBorder="0" applyProtection="0"/>
    <xf numFmtId="169" fontId="4" fillId="0" borderId="0" applyBorder="0" applyProtection="0"/>
    <xf numFmtId="170" fontId="1" fillId="0" borderId="0" applyBorder="0" applyProtection="0"/>
  </cellStyleXfs>
  <cellXfs count="108">
    <xf numFmtId="0" fontId="0" fillId="0" borderId="0" xfId="0"/>
    <xf numFmtId="165" fontId="5" fillId="0" borderId="0" xfId="2" applyFont="1" applyFill="1" applyAlignment="1"/>
    <xf numFmtId="165" fontId="1" fillId="0" borderId="0" xfId="2" applyFont="1" applyFill="1" applyAlignment="1"/>
    <xf numFmtId="4" fontId="1" fillId="0" borderId="0" xfId="2" applyNumberFormat="1" applyFont="1" applyFill="1" applyAlignment="1"/>
    <xf numFmtId="165" fontId="5" fillId="0" borderId="1" xfId="2" applyFont="1" applyFill="1" applyBorder="1" applyAlignment="1"/>
    <xf numFmtId="165" fontId="5" fillId="2" borderId="2" xfId="2" applyFont="1" applyFill="1" applyBorder="1" applyAlignment="1"/>
    <xf numFmtId="165" fontId="5" fillId="2" borderId="3" xfId="2" applyFont="1" applyFill="1" applyBorder="1" applyAlignment="1"/>
    <xf numFmtId="165" fontId="5" fillId="0" borderId="4" xfId="2" applyFont="1" applyFill="1" applyBorder="1" applyAlignment="1"/>
    <xf numFmtId="165" fontId="1" fillId="0" borderId="4" xfId="2" applyFont="1" applyFill="1" applyBorder="1" applyAlignment="1"/>
    <xf numFmtId="164" fontId="1" fillId="0" borderId="4" xfId="2" applyNumberFormat="1" applyFont="1" applyFill="1" applyBorder="1" applyAlignment="1"/>
    <xf numFmtId="164" fontId="1" fillId="0" borderId="0" xfId="2" applyNumberFormat="1" applyFont="1" applyFill="1" applyAlignment="1"/>
    <xf numFmtId="165" fontId="5" fillId="0" borderId="2" xfId="2" applyFont="1" applyFill="1" applyBorder="1" applyAlignment="1"/>
    <xf numFmtId="164" fontId="5" fillId="0" borderId="3" xfId="2" applyNumberFormat="1" applyFont="1" applyFill="1" applyBorder="1" applyAlignment="1"/>
    <xf numFmtId="165" fontId="1" fillId="0" borderId="0" xfId="2" applyFont="1" applyFill="1" applyAlignment="1">
      <alignment wrapText="1"/>
    </xf>
    <xf numFmtId="165" fontId="5" fillId="2" borderId="1" xfId="2" applyFont="1" applyFill="1" applyBorder="1" applyAlignment="1"/>
    <xf numFmtId="165" fontId="1" fillId="2" borderId="2" xfId="2" applyFont="1" applyFill="1" applyBorder="1" applyAlignment="1"/>
    <xf numFmtId="165" fontId="1" fillId="2" borderId="3" xfId="2" applyFont="1" applyFill="1" applyBorder="1" applyAlignment="1"/>
    <xf numFmtId="165" fontId="5" fillId="0" borderId="4" xfId="2" applyFont="1" applyFill="1" applyBorder="1" applyAlignment="1">
      <alignment horizontal="center"/>
    </xf>
    <xf numFmtId="165" fontId="5" fillId="0" borderId="0" xfId="2" applyFont="1" applyFill="1" applyAlignment="1">
      <alignment horizontal="center" wrapText="1"/>
    </xf>
    <xf numFmtId="49" fontId="1" fillId="0" borderId="4" xfId="2" applyNumberFormat="1" applyFont="1" applyFill="1" applyBorder="1" applyAlignment="1"/>
    <xf numFmtId="49" fontId="6" fillId="0" borderId="4" xfId="8" applyNumberFormat="1" applyFont="1" applyFill="1" applyBorder="1" applyAlignment="1"/>
    <xf numFmtId="49" fontId="5" fillId="2" borderId="4" xfId="2" applyNumberFormat="1" applyFont="1" applyFill="1" applyBorder="1" applyAlignment="1"/>
    <xf numFmtId="49" fontId="7" fillId="2" borderId="4" xfId="8" applyNumberFormat="1" applyFont="1" applyFill="1" applyBorder="1" applyAlignment="1"/>
    <xf numFmtId="164" fontId="5" fillId="2" borderId="4" xfId="2" applyNumberFormat="1" applyFont="1" applyFill="1" applyBorder="1" applyAlignment="1"/>
    <xf numFmtId="49" fontId="5" fillId="0" borderId="5" xfId="2" applyNumberFormat="1" applyFont="1" applyFill="1" applyBorder="1" applyAlignment="1"/>
    <xf numFmtId="49" fontId="7" fillId="0" borderId="5" xfId="8" applyNumberFormat="1" applyFont="1" applyFill="1" applyBorder="1" applyAlignment="1"/>
    <xf numFmtId="164" fontId="5" fillId="0" borderId="5" xfId="2" applyNumberFormat="1" applyFont="1" applyFill="1" applyBorder="1" applyAlignment="1"/>
    <xf numFmtId="49" fontId="5" fillId="0" borderId="2" xfId="2" applyNumberFormat="1" applyFont="1" applyFill="1" applyBorder="1" applyAlignment="1"/>
    <xf numFmtId="49" fontId="7" fillId="0" borderId="2" xfId="8" applyNumberFormat="1" applyFont="1" applyFill="1" applyBorder="1" applyAlignment="1"/>
    <xf numFmtId="164" fontId="5" fillId="0" borderId="2" xfId="2" applyNumberFormat="1" applyFont="1" applyFill="1" applyBorder="1" applyAlignment="1"/>
    <xf numFmtId="49" fontId="5" fillId="2" borderId="1" xfId="2" applyNumberFormat="1" applyFont="1" applyFill="1" applyBorder="1" applyAlignment="1"/>
    <xf numFmtId="49" fontId="7" fillId="2" borderId="2" xfId="8" applyNumberFormat="1" applyFont="1" applyFill="1" applyBorder="1" applyAlignment="1"/>
    <xf numFmtId="164" fontId="5" fillId="2" borderId="3" xfId="2" applyNumberFormat="1" applyFont="1" applyFill="1" applyBorder="1" applyAlignment="1"/>
    <xf numFmtId="49" fontId="1" fillId="0" borderId="4" xfId="2" applyNumberFormat="1" applyFont="1" applyFill="1" applyBorder="1" applyAlignment="1">
      <alignment vertical="top"/>
    </xf>
    <xf numFmtId="49" fontId="6" fillId="0" borderId="4" xfId="8" applyNumberFormat="1" applyFont="1" applyFill="1" applyBorder="1" applyAlignment="1">
      <alignment vertical="top"/>
    </xf>
    <xf numFmtId="164" fontId="1" fillId="0" borderId="4" xfId="2" applyNumberFormat="1" applyFont="1" applyFill="1" applyBorder="1" applyAlignment="1">
      <alignment vertical="top"/>
    </xf>
    <xf numFmtId="49" fontId="1" fillId="2" borderId="4" xfId="2" applyNumberFormat="1" applyFont="1" applyFill="1" applyBorder="1" applyAlignment="1"/>
    <xf numFmtId="49" fontId="1" fillId="0" borderId="5" xfId="2" applyNumberFormat="1" applyFont="1" applyFill="1" applyBorder="1" applyAlignment="1"/>
    <xf numFmtId="49" fontId="1" fillId="3" borderId="4" xfId="2" applyNumberFormat="1" applyFont="1" applyFill="1" applyBorder="1" applyAlignment="1"/>
    <xf numFmtId="49" fontId="6" fillId="3" borderId="4" xfId="8" applyNumberFormat="1" applyFont="1" applyFill="1" applyBorder="1" applyAlignment="1"/>
    <xf numFmtId="164" fontId="1" fillId="3" borderId="4" xfId="2" applyNumberFormat="1" applyFont="1" applyFill="1" applyBorder="1" applyAlignment="1"/>
    <xf numFmtId="164" fontId="1" fillId="0" borderId="0" xfId="2" applyNumberFormat="1" applyFont="1" applyFill="1" applyAlignment="1">
      <alignment wrapText="1"/>
    </xf>
    <xf numFmtId="49" fontId="1" fillId="0" borderId="6" xfId="2" applyNumberFormat="1" applyFont="1" applyFill="1" applyBorder="1" applyAlignment="1"/>
    <xf numFmtId="49" fontId="6" fillId="0" borderId="7" xfId="8" applyNumberFormat="1" applyFont="1" applyFill="1" applyBorder="1" applyAlignment="1"/>
    <xf numFmtId="164" fontId="1" fillId="0" borderId="7" xfId="2" applyNumberFormat="1" applyFont="1" applyFill="1" applyBorder="1" applyAlignment="1"/>
    <xf numFmtId="0" fontId="1" fillId="0" borderId="0" xfId="0" applyFont="1"/>
    <xf numFmtId="165" fontId="1" fillId="2" borderId="1" xfId="2" applyFont="1" applyFill="1" applyBorder="1" applyAlignment="1"/>
    <xf numFmtId="164" fontId="1" fillId="2" borderId="3" xfId="2" applyNumberFormat="1" applyFont="1" applyFill="1" applyBorder="1" applyAlignment="1"/>
    <xf numFmtId="165" fontId="5" fillId="0" borderId="8" xfId="2" applyFont="1" applyFill="1" applyBorder="1" applyAlignment="1">
      <alignment horizontal="left" vertical="top"/>
    </xf>
    <xf numFmtId="165" fontId="5" fillId="0" borderId="8" xfId="2" applyFont="1" applyFill="1" applyBorder="1" applyAlignment="1">
      <alignment horizontal="left" vertical="top" wrapText="1"/>
    </xf>
    <xf numFmtId="165" fontId="5" fillId="0" borderId="0" xfId="2" applyFont="1" applyFill="1" applyAlignment="1">
      <alignment horizontal="left" vertical="top"/>
    </xf>
    <xf numFmtId="165" fontId="1" fillId="0" borderId="0" xfId="2" applyFont="1" applyFill="1" applyAlignment="1">
      <alignment horizontal="left" vertical="top"/>
    </xf>
    <xf numFmtId="164" fontId="5" fillId="0" borderId="4" xfId="2" applyNumberFormat="1" applyFont="1" applyFill="1" applyBorder="1" applyAlignment="1"/>
    <xf numFmtId="164" fontId="5" fillId="0" borderId="0" xfId="2" applyNumberFormat="1" applyFont="1" applyFill="1" applyAlignment="1"/>
    <xf numFmtId="0" fontId="1" fillId="0" borderId="4" xfId="0" applyFont="1" applyFill="1" applyBorder="1"/>
    <xf numFmtId="167" fontId="1" fillId="0" borderId="4" xfId="0" applyNumberFormat="1" applyFont="1" applyFill="1" applyBorder="1"/>
    <xf numFmtId="165" fontId="1" fillId="0" borderId="4" xfId="2" applyFont="1" applyFill="1" applyBorder="1" applyAlignment="1">
      <alignment vertical="center"/>
    </xf>
    <xf numFmtId="164" fontId="1" fillId="0" borderId="4" xfId="2" applyNumberFormat="1" applyFont="1" applyFill="1" applyBorder="1" applyAlignment="1">
      <alignment vertical="center"/>
    </xf>
    <xf numFmtId="165" fontId="5" fillId="2" borderId="4" xfId="2" applyFont="1" applyFill="1" applyBorder="1" applyAlignment="1">
      <alignment wrapText="1"/>
    </xf>
    <xf numFmtId="164" fontId="5" fillId="2" borderId="4" xfId="2" applyNumberFormat="1" applyFont="1" applyFill="1" applyBorder="1" applyAlignment="1">
      <alignment wrapText="1"/>
    </xf>
    <xf numFmtId="165" fontId="1" fillId="3" borderId="4" xfId="2" applyFont="1" applyFill="1" applyBorder="1" applyAlignment="1"/>
    <xf numFmtId="165" fontId="1" fillId="3" borderId="0" xfId="2" applyFont="1" applyFill="1" applyAlignment="1"/>
    <xf numFmtId="164" fontId="1" fillId="3" borderId="0" xfId="2" applyNumberFormat="1" applyFont="1" applyFill="1" applyAlignment="1"/>
    <xf numFmtId="165" fontId="5" fillId="2" borderId="4" xfId="2" applyFont="1" applyFill="1" applyBorder="1" applyAlignment="1">
      <alignment wrapText="1"/>
    </xf>
    <xf numFmtId="165" fontId="1" fillId="0" borderId="4" xfId="2" applyFont="1" applyFill="1" applyBorder="1" applyAlignment="1">
      <alignment vertical="top"/>
    </xf>
    <xf numFmtId="165" fontId="1" fillId="0" borderId="4" xfId="2" applyFont="1" applyFill="1" applyBorder="1" applyAlignment="1">
      <alignment vertical="top" wrapText="1"/>
    </xf>
    <xf numFmtId="164" fontId="6" fillId="0" borderId="4" xfId="8" applyNumberFormat="1" applyFont="1" applyFill="1" applyBorder="1" applyAlignment="1">
      <alignment vertical="top"/>
    </xf>
    <xf numFmtId="164" fontId="1" fillId="0" borderId="4" xfId="2" applyNumberFormat="1" applyFont="1" applyFill="1" applyBorder="1" applyAlignment="1">
      <alignment vertical="top" wrapText="1"/>
    </xf>
    <xf numFmtId="165" fontId="8" fillId="0" borderId="0" xfId="2" applyFont="1" applyFill="1" applyAlignment="1"/>
    <xf numFmtId="165" fontId="5" fillId="2" borderId="4" xfId="2" applyFont="1" applyFill="1" applyBorder="1" applyAlignment="1"/>
    <xf numFmtId="165" fontId="1" fillId="0" borderId="8" xfId="2" applyFont="1" applyFill="1" applyBorder="1" applyAlignment="1"/>
    <xf numFmtId="166" fontId="3" fillId="0" borderId="4" xfId="5" applyNumberFormat="1" applyFont="1" applyFill="1" applyBorder="1" applyAlignment="1">
      <alignment horizontal="right"/>
    </xf>
    <xf numFmtId="49" fontId="3" fillId="0" borderId="4" xfId="5" applyNumberFormat="1" applyFont="1" applyFill="1" applyBorder="1" applyAlignment="1"/>
    <xf numFmtId="164" fontId="1" fillId="0" borderId="3" xfId="2" applyNumberFormat="1" applyFont="1" applyFill="1" applyBorder="1" applyAlignment="1"/>
    <xf numFmtId="165" fontId="1" fillId="0" borderId="6" xfId="2" applyFont="1" applyFill="1" applyBorder="1" applyAlignment="1"/>
    <xf numFmtId="164" fontId="1" fillId="0" borderId="4" xfId="1" applyNumberFormat="1" applyFont="1" applyFill="1" applyBorder="1" applyAlignment="1"/>
    <xf numFmtId="165" fontId="5" fillId="0" borderId="4" xfId="2" applyFont="1" applyFill="1" applyBorder="1" applyAlignment="1"/>
    <xf numFmtId="165" fontId="9" fillId="0" borderId="4" xfId="2" applyFont="1" applyFill="1" applyBorder="1" applyAlignment="1">
      <alignment wrapText="1"/>
    </xf>
    <xf numFmtId="164" fontId="6" fillId="0" borderId="4" xfId="2" applyNumberFormat="1" applyFont="1" applyFill="1" applyBorder="1" applyAlignment="1"/>
    <xf numFmtId="165" fontId="10" fillId="0" borderId="0" xfId="2" applyFont="1" applyFill="1" applyAlignment="1">
      <alignment wrapText="1"/>
    </xf>
    <xf numFmtId="165" fontId="0" fillId="0" borderId="0" xfId="2" applyFont="1" applyFill="1" applyAlignment="1"/>
    <xf numFmtId="165" fontId="0" fillId="0" borderId="0" xfId="2" applyFont="1" applyFill="1" applyAlignment="1">
      <alignment wrapText="1"/>
    </xf>
    <xf numFmtId="165" fontId="10" fillId="2" borderId="8" xfId="2" applyFont="1" applyFill="1" applyBorder="1" applyAlignment="1">
      <alignment horizontal="center" vertical="center" wrapText="1"/>
    </xf>
    <xf numFmtId="165" fontId="10" fillId="2" borderId="4" xfId="2" applyFont="1" applyFill="1" applyBorder="1" applyAlignment="1">
      <alignment horizontal="center" vertical="center" wrapText="1"/>
    </xf>
    <xf numFmtId="165" fontId="10" fillId="2" borderId="4" xfId="2" applyFont="1" applyFill="1" applyBorder="1" applyAlignment="1">
      <alignment wrapText="1"/>
    </xf>
    <xf numFmtId="165" fontId="0" fillId="3" borderId="4" xfId="2" applyFont="1" applyFill="1" applyBorder="1" applyAlignment="1">
      <alignment horizontal="left" vertical="top"/>
    </xf>
    <xf numFmtId="165" fontId="0" fillId="0" borderId="4" xfId="2" applyFont="1" applyFill="1" applyBorder="1" applyAlignment="1"/>
    <xf numFmtId="164" fontId="0" fillId="3" borderId="3" xfId="2" applyNumberFormat="1" applyFont="1" applyFill="1" applyBorder="1" applyAlignment="1"/>
    <xf numFmtId="164" fontId="0" fillId="3" borderId="4" xfId="2" applyNumberFormat="1" applyFont="1" applyFill="1" applyBorder="1" applyAlignment="1"/>
    <xf numFmtId="49" fontId="0" fillId="3" borderId="4" xfId="2" applyNumberFormat="1" applyFont="1" applyFill="1" applyBorder="1" applyAlignment="1"/>
    <xf numFmtId="165" fontId="10" fillId="0" borderId="4" xfId="2" applyFont="1" applyFill="1" applyBorder="1" applyAlignment="1">
      <alignment wrapText="1"/>
    </xf>
    <xf numFmtId="164" fontId="10" fillId="0" borderId="3" xfId="2" applyNumberFormat="1" applyFont="1" applyFill="1" applyBorder="1" applyAlignment="1"/>
    <xf numFmtId="164" fontId="10" fillId="0" borderId="4" xfId="2" applyNumberFormat="1" applyFont="1" applyFill="1" applyBorder="1" applyAlignment="1"/>
    <xf numFmtId="164" fontId="0" fillId="0" borderId="0" xfId="2" applyNumberFormat="1" applyFont="1" applyFill="1" applyAlignment="1"/>
    <xf numFmtId="165" fontId="10" fillId="2" borderId="6" xfId="2" applyFont="1" applyFill="1" applyBorder="1" applyAlignment="1">
      <alignment wrapText="1"/>
    </xf>
    <xf numFmtId="165" fontId="10" fillId="2" borderId="4" xfId="2" applyFont="1" applyFill="1" applyBorder="1" applyAlignment="1"/>
    <xf numFmtId="165" fontId="0" fillId="0" borderId="6" xfId="2" applyFont="1" applyFill="1" applyBorder="1" applyAlignment="1"/>
    <xf numFmtId="164" fontId="0" fillId="0" borderId="6" xfId="2" applyNumberFormat="1" applyFont="1" applyFill="1" applyBorder="1" applyAlignment="1"/>
    <xf numFmtId="164" fontId="0" fillId="0" borderId="3" xfId="2" applyNumberFormat="1" applyFont="1" applyFill="1" applyBorder="1" applyAlignment="1"/>
    <xf numFmtId="164" fontId="0" fillId="0" borderId="1" xfId="2" applyNumberFormat="1" applyFont="1" applyFill="1" applyBorder="1" applyAlignment="1"/>
    <xf numFmtId="164" fontId="0" fillId="0" borderId="4" xfId="2" applyNumberFormat="1" applyFont="1" applyFill="1" applyBorder="1" applyAlignment="1"/>
    <xf numFmtId="165" fontId="0" fillId="0" borderId="8" xfId="2" applyFont="1" applyFill="1" applyBorder="1" applyAlignment="1"/>
    <xf numFmtId="164" fontId="0" fillId="3" borderId="2" xfId="2" applyNumberFormat="1" applyFont="1" applyFill="1" applyBorder="1" applyAlignment="1"/>
    <xf numFmtId="164" fontId="10" fillId="2" borderId="4" xfId="2" applyNumberFormat="1" applyFont="1" applyFill="1" applyBorder="1" applyAlignment="1"/>
    <xf numFmtId="164" fontId="10" fillId="2" borderId="1" xfId="2" applyNumberFormat="1" applyFont="1" applyFill="1" applyBorder="1" applyAlignment="1"/>
    <xf numFmtId="164" fontId="10" fillId="2" borderId="3" xfId="2" applyNumberFormat="1" applyFont="1" applyFill="1" applyBorder="1" applyAlignment="1"/>
    <xf numFmtId="166" fontId="10" fillId="2" borderId="4" xfId="2" applyNumberFormat="1" applyFont="1" applyFill="1" applyBorder="1" applyAlignment="1">
      <alignment horizontal="center"/>
    </xf>
    <xf numFmtId="165" fontId="5" fillId="0" borderId="0" xfId="2" applyFont="1" applyFill="1" applyAlignment="1"/>
  </cellXfs>
  <cellStyles count="9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Normal_PD_CAP_04" xfId="5"/>
    <cellStyle name="Result" xfId="6"/>
    <cellStyle name="Result2" xfId="7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B1"/>
    </sheetView>
  </sheetViews>
  <sheetFormatPr defaultColWidth="11" defaultRowHeight="15"/>
  <cols>
    <col min="1" max="1" width="10" style="2" customWidth="1"/>
    <col min="2" max="2" width="35" style="2" customWidth="1"/>
    <col min="3" max="3" width="13.125" style="2" bestFit="1" customWidth="1"/>
    <col min="4" max="4" width="13.125" style="2" customWidth="1"/>
    <col min="5" max="5" width="34" style="2" customWidth="1"/>
    <col min="6" max="6" width="9.75" style="2" bestFit="1" customWidth="1"/>
    <col min="7" max="7" width="10.875" style="2" customWidth="1"/>
    <col min="8" max="8" width="2" style="2" customWidth="1"/>
    <col min="9" max="9" width="10.875" style="2" customWidth="1"/>
    <col min="10" max="1024" width="10" style="2" customWidth="1"/>
    <col min="1025" max="1025" width="11" customWidth="1"/>
  </cols>
  <sheetData>
    <row r="1" spans="1:10">
      <c r="A1" s="107" t="s">
        <v>0</v>
      </c>
      <c r="B1" s="107"/>
    </row>
    <row r="2" spans="1:10">
      <c r="A2" s="107" t="s">
        <v>1</v>
      </c>
      <c r="B2" s="107"/>
    </row>
    <row r="3" spans="1:10">
      <c r="A3" s="1" t="s">
        <v>2</v>
      </c>
      <c r="G3" s="3"/>
      <c r="H3" s="3"/>
      <c r="I3" s="3"/>
      <c r="J3" s="3"/>
    </row>
    <row r="4" spans="1:10">
      <c r="A4" s="1" t="s">
        <v>0</v>
      </c>
      <c r="G4" s="3"/>
      <c r="H4" s="3"/>
      <c r="I4" s="3"/>
      <c r="J4" s="3"/>
    </row>
    <row r="5" spans="1:10">
      <c r="G5" s="3" t="s">
        <v>3</v>
      </c>
      <c r="H5" s="3"/>
      <c r="I5" s="3" t="s">
        <v>4</v>
      </c>
      <c r="J5" s="3"/>
    </row>
    <row r="6" spans="1:10">
      <c r="A6" s="4" t="s">
        <v>5</v>
      </c>
      <c r="B6" s="5"/>
      <c r="C6" s="6"/>
      <c r="G6" s="3">
        <f>SUM(G7:G10)</f>
        <v>3799998.48</v>
      </c>
      <c r="H6" s="3"/>
      <c r="I6" s="3">
        <f>SUM(I7:I10)</f>
        <v>3799998.4750000001</v>
      </c>
      <c r="J6" s="3"/>
    </row>
    <row r="7" spans="1:10">
      <c r="A7" s="7" t="s">
        <v>6</v>
      </c>
      <c r="B7" s="7" t="s">
        <v>7</v>
      </c>
      <c r="C7" s="7" t="s">
        <v>8</v>
      </c>
      <c r="D7" s="7" t="s">
        <v>9</v>
      </c>
      <c r="F7" s="2" t="s">
        <v>10</v>
      </c>
      <c r="G7" s="3">
        <f>SUM(C8:C12)</f>
        <v>3296820.27</v>
      </c>
      <c r="H7" s="3"/>
      <c r="I7" s="3">
        <f>SUM(C21:C25)</f>
        <v>3045865.7650000001</v>
      </c>
      <c r="J7" s="3"/>
    </row>
    <row r="8" spans="1:10">
      <c r="A8" s="8">
        <v>1</v>
      </c>
      <c r="B8" s="8" t="s">
        <v>11</v>
      </c>
      <c r="C8" s="9">
        <f>PI_!C12</f>
        <v>1742793</v>
      </c>
      <c r="D8" s="9">
        <v>1768186</v>
      </c>
      <c r="F8" s="2" t="s">
        <v>12</v>
      </c>
      <c r="G8" s="3">
        <f>SUM(C13:C14)</f>
        <v>503178.21</v>
      </c>
      <c r="H8" s="3"/>
      <c r="I8" s="3">
        <f>SUM(C26:C27)</f>
        <v>503178.21</v>
      </c>
      <c r="J8" s="3"/>
    </row>
    <row r="9" spans="1:10">
      <c r="A9" s="8">
        <v>2</v>
      </c>
      <c r="B9" s="8" t="s">
        <v>13</v>
      </c>
      <c r="C9" s="9">
        <f>PI_!C16</f>
        <v>24000</v>
      </c>
      <c r="D9" s="9">
        <v>24153</v>
      </c>
      <c r="F9" s="2" t="s">
        <v>14</v>
      </c>
      <c r="G9" s="3">
        <f>SUM(C15:C16)</f>
        <v>0</v>
      </c>
      <c r="H9" s="3"/>
      <c r="I9" s="3">
        <f>SUM(C29)</f>
        <v>250954.5</v>
      </c>
      <c r="J9" s="3"/>
    </row>
    <row r="10" spans="1:10">
      <c r="A10" s="8">
        <v>3</v>
      </c>
      <c r="B10" s="8" t="s">
        <v>15</v>
      </c>
      <c r="C10" s="9">
        <f>PI_!C31</f>
        <v>418200</v>
      </c>
      <c r="D10" s="9">
        <v>391176</v>
      </c>
      <c r="G10" s="3"/>
      <c r="H10" s="3"/>
      <c r="I10" s="3"/>
      <c r="J10" s="3"/>
    </row>
    <row r="11" spans="1:10">
      <c r="A11" s="8">
        <v>4</v>
      </c>
      <c r="B11" s="8" t="s">
        <v>16</v>
      </c>
      <c r="C11" s="9">
        <f>PI_!C40</f>
        <v>1059827.27</v>
      </c>
      <c r="D11" s="9">
        <v>1087423</v>
      </c>
      <c r="G11" s="3"/>
      <c r="H11" s="3"/>
      <c r="I11" s="3"/>
      <c r="J11" s="3"/>
    </row>
    <row r="12" spans="1:10">
      <c r="A12" s="8">
        <v>5</v>
      </c>
      <c r="B12" s="8" t="s">
        <v>17</v>
      </c>
      <c r="C12" s="9">
        <v>52000</v>
      </c>
      <c r="D12" s="9">
        <v>47715</v>
      </c>
      <c r="G12" s="3"/>
      <c r="H12" s="3"/>
      <c r="I12" s="3"/>
      <c r="J12" s="3"/>
    </row>
    <row r="13" spans="1:10">
      <c r="A13" s="8">
        <v>6</v>
      </c>
      <c r="B13" s="8" t="s">
        <v>18</v>
      </c>
      <c r="C13" s="9">
        <v>0</v>
      </c>
      <c r="D13" s="9">
        <v>0</v>
      </c>
      <c r="G13" s="3"/>
      <c r="H13" s="3"/>
      <c r="I13" s="3"/>
      <c r="J13" s="3"/>
    </row>
    <row r="14" spans="1:10">
      <c r="A14" s="8">
        <v>7</v>
      </c>
      <c r="B14" s="8" t="s">
        <v>19</v>
      </c>
      <c r="C14" s="9">
        <f>Inversions!E14+Inversions!F14+Inversions!G14</f>
        <v>503178.21</v>
      </c>
      <c r="D14" s="9">
        <v>0</v>
      </c>
      <c r="F14" s="10"/>
      <c r="G14" s="3"/>
      <c r="H14" s="3"/>
      <c r="I14" s="3"/>
      <c r="J14" s="3"/>
    </row>
    <row r="15" spans="1:10">
      <c r="A15" s="8">
        <v>8</v>
      </c>
      <c r="B15" s="8" t="s">
        <v>20</v>
      </c>
      <c r="C15" s="9">
        <v>0</v>
      </c>
      <c r="D15" s="9">
        <v>0</v>
      </c>
      <c r="F15" s="10"/>
      <c r="G15" s="3"/>
      <c r="H15" s="3"/>
      <c r="I15" s="3"/>
      <c r="J15" s="3"/>
    </row>
    <row r="16" spans="1:10">
      <c r="A16" s="8">
        <v>9</v>
      </c>
      <c r="B16" s="8" t="s">
        <v>21</v>
      </c>
      <c r="C16" s="9">
        <v>0</v>
      </c>
      <c r="D16" s="9">
        <v>0</v>
      </c>
      <c r="F16" s="10"/>
      <c r="G16" s="3"/>
      <c r="H16" s="3"/>
      <c r="I16" s="3"/>
      <c r="J16" s="3"/>
    </row>
    <row r="17" spans="1:10">
      <c r="A17" s="4" t="s">
        <v>22</v>
      </c>
      <c r="B17" s="11"/>
      <c r="C17" s="12">
        <f>SUM(C8:C16)</f>
        <v>3799998.48</v>
      </c>
      <c r="D17" s="12">
        <f>SUM(D8:D16)</f>
        <v>3318653</v>
      </c>
      <c r="G17" s="3"/>
      <c r="H17" s="3"/>
      <c r="I17" s="3"/>
      <c r="J17" s="3"/>
    </row>
    <row r="19" spans="1:10">
      <c r="A19" s="4" t="s">
        <v>23</v>
      </c>
      <c r="B19" s="5"/>
      <c r="C19" s="6"/>
      <c r="F19" s="10"/>
    </row>
    <row r="20" spans="1:10">
      <c r="A20" s="7" t="s">
        <v>6</v>
      </c>
      <c r="B20" s="7" t="s">
        <v>7</v>
      </c>
      <c r="C20" s="7" t="s">
        <v>8</v>
      </c>
      <c r="D20" s="7" t="s">
        <v>9</v>
      </c>
    </row>
    <row r="21" spans="1:10">
      <c r="A21" s="8">
        <v>1</v>
      </c>
      <c r="B21" s="8" t="s">
        <v>24</v>
      </c>
      <c r="C21" s="9">
        <f>PD_CAP_1!D50</f>
        <v>1538200.03</v>
      </c>
      <c r="D21" s="9">
        <v>1529689</v>
      </c>
      <c r="F21" s="10"/>
    </row>
    <row r="22" spans="1:10">
      <c r="A22" s="8">
        <v>2</v>
      </c>
      <c r="B22" s="8" t="s">
        <v>25</v>
      </c>
      <c r="C22" s="9">
        <f>PD_CAP_2!D71</f>
        <v>1157787.3049999999</v>
      </c>
      <c r="D22" s="9">
        <v>1161272</v>
      </c>
    </row>
    <row r="23" spans="1:10">
      <c r="A23" s="8">
        <v>3</v>
      </c>
      <c r="B23" s="8" t="s">
        <v>26</v>
      </c>
      <c r="C23" s="9">
        <v>18089</v>
      </c>
      <c r="D23" s="9">
        <v>18089</v>
      </c>
      <c r="E23" s="10"/>
      <c r="F23" s="10"/>
    </row>
    <row r="24" spans="1:10">
      <c r="A24" s="8">
        <v>4</v>
      </c>
      <c r="B24" s="8" t="s">
        <v>16</v>
      </c>
      <c r="C24" s="9">
        <f>PD_CAP_04!D55</f>
        <v>331789.43</v>
      </c>
      <c r="D24" s="9">
        <v>344300</v>
      </c>
      <c r="E24" s="10"/>
    </row>
    <row r="25" spans="1:10">
      <c r="A25" s="8">
        <v>5</v>
      </c>
      <c r="B25" s="8" t="s">
        <v>27</v>
      </c>
      <c r="C25" s="9">
        <v>0</v>
      </c>
      <c r="D25" s="9">
        <v>0</v>
      </c>
      <c r="F25" s="10"/>
    </row>
    <row r="26" spans="1:10">
      <c r="A26" s="8">
        <v>6</v>
      </c>
      <c r="B26" s="8" t="s">
        <v>28</v>
      </c>
      <c r="C26" s="9">
        <f>PD_CAP_6!D10</f>
        <v>503178.21</v>
      </c>
      <c r="D26" s="9">
        <v>0</v>
      </c>
      <c r="F26" s="10"/>
    </row>
    <row r="27" spans="1:10">
      <c r="A27" s="8">
        <v>7</v>
      </c>
      <c r="B27" s="8" t="s">
        <v>19</v>
      </c>
      <c r="C27" s="9">
        <v>0</v>
      </c>
      <c r="D27" s="9">
        <v>0</v>
      </c>
    </row>
    <row r="28" spans="1:10">
      <c r="A28" s="8">
        <v>8</v>
      </c>
      <c r="B28" s="8" t="s">
        <v>20</v>
      </c>
      <c r="C28" s="9">
        <v>0</v>
      </c>
      <c r="D28" s="9">
        <v>0</v>
      </c>
    </row>
    <row r="29" spans="1:10">
      <c r="A29" s="8">
        <v>9</v>
      </c>
      <c r="B29" s="8" t="s">
        <v>21</v>
      </c>
      <c r="C29" s="9">
        <v>250954.5</v>
      </c>
      <c r="D29" s="9">
        <v>264590</v>
      </c>
    </row>
    <row r="30" spans="1:10">
      <c r="A30" s="4" t="s">
        <v>22</v>
      </c>
      <c r="B30" s="11"/>
      <c r="C30" s="12">
        <f>SUM(C21:C29)</f>
        <v>3799998.4750000001</v>
      </c>
      <c r="D30" s="12">
        <f>SUM(D21:D29)</f>
        <v>3317940</v>
      </c>
      <c r="E30" s="10"/>
      <c r="G30" s="10"/>
    </row>
    <row r="32" spans="1:10">
      <c r="B32" s="2" t="s">
        <v>29</v>
      </c>
      <c r="C32" s="10">
        <f>C17-C30</f>
        <v>4.999999888241291E-3</v>
      </c>
      <c r="D32" s="10">
        <f>D17-D30</f>
        <v>713</v>
      </c>
    </row>
    <row r="36" ht="18" customHeight="1"/>
  </sheetData>
  <mergeCells count="2">
    <mergeCell ref="A2:B2"/>
    <mergeCell ref="A1:B1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workbookViewId="0"/>
  </sheetViews>
  <sheetFormatPr defaultColWidth="11" defaultRowHeight="15"/>
  <cols>
    <col min="1" max="1" width="11.625" style="2" customWidth="1"/>
    <col min="2" max="2" width="66.125" style="2" customWidth="1"/>
    <col min="3" max="3" width="11.875" style="2" customWidth="1"/>
    <col min="4" max="4" width="1.5" style="2" customWidth="1"/>
    <col min="5" max="5" width="81.5" style="13" customWidth="1"/>
    <col min="6" max="1024" width="10" style="2" customWidth="1"/>
    <col min="1025" max="1025" width="11" customWidth="1"/>
  </cols>
  <sheetData>
    <row r="1" spans="1:5">
      <c r="A1" s="1" t="s">
        <v>30</v>
      </c>
    </row>
    <row r="2" spans="1:5">
      <c r="A2" s="1" t="s">
        <v>1</v>
      </c>
    </row>
    <row r="3" spans="1:5">
      <c r="A3" s="1" t="s">
        <v>2</v>
      </c>
    </row>
    <row r="5" spans="1:5">
      <c r="A5" s="14" t="s">
        <v>31</v>
      </c>
      <c r="B5" s="15"/>
      <c r="C5" s="16"/>
    </row>
    <row r="6" spans="1:5">
      <c r="A6" s="17" t="s">
        <v>32</v>
      </c>
      <c r="B6" s="17" t="s">
        <v>33</v>
      </c>
      <c r="C6" s="17" t="s">
        <v>8</v>
      </c>
      <c r="E6" s="18"/>
    </row>
    <row r="7" spans="1:5">
      <c r="A7" s="19" t="s">
        <v>34</v>
      </c>
      <c r="B7" s="20" t="s">
        <v>35</v>
      </c>
      <c r="C7" s="9">
        <v>793</v>
      </c>
      <c r="D7" s="10"/>
    </row>
    <row r="8" spans="1:5">
      <c r="A8" s="19" t="s">
        <v>36</v>
      </c>
      <c r="B8" s="20" t="s">
        <v>37</v>
      </c>
      <c r="C8" s="9">
        <v>1235000</v>
      </c>
      <c r="D8" s="10"/>
    </row>
    <row r="9" spans="1:5">
      <c r="A9" s="19" t="s">
        <v>38</v>
      </c>
      <c r="B9" s="20" t="s">
        <v>39</v>
      </c>
      <c r="C9" s="9">
        <v>189000</v>
      </c>
      <c r="D9" s="10"/>
    </row>
    <row r="10" spans="1:5">
      <c r="A10" s="19" t="s">
        <v>40</v>
      </c>
      <c r="B10" s="20" t="s">
        <v>41</v>
      </c>
      <c r="C10" s="9">
        <v>267000</v>
      </c>
      <c r="D10" s="10"/>
    </row>
    <row r="11" spans="1:5">
      <c r="A11" s="19" t="s">
        <v>42</v>
      </c>
      <c r="B11" s="20" t="s">
        <v>43</v>
      </c>
      <c r="C11" s="9">
        <v>51000</v>
      </c>
      <c r="D11" s="10"/>
    </row>
    <row r="12" spans="1:5">
      <c r="A12" s="21"/>
      <c r="B12" s="22" t="s">
        <v>44</v>
      </c>
      <c r="C12" s="23">
        <f>SUM(C7:C11)</f>
        <v>1742793</v>
      </c>
      <c r="D12" s="10"/>
    </row>
    <row r="13" spans="1:5">
      <c r="A13" s="24"/>
      <c r="B13" s="25"/>
      <c r="C13" s="26"/>
      <c r="D13" s="10"/>
    </row>
    <row r="14" spans="1:5" s="2" customFormat="1">
      <c r="A14" s="14" t="s">
        <v>45</v>
      </c>
      <c r="B14" s="15"/>
      <c r="C14" s="16"/>
      <c r="D14" s="10"/>
      <c r="E14" s="13"/>
    </row>
    <row r="15" spans="1:5">
      <c r="A15" s="19" t="s">
        <v>46</v>
      </c>
      <c r="B15" s="20" t="s">
        <v>47</v>
      </c>
      <c r="C15" s="9">
        <v>24000</v>
      </c>
      <c r="D15" s="10"/>
    </row>
    <row r="16" spans="1:5">
      <c r="A16" s="21"/>
      <c r="B16" s="22" t="s">
        <v>48</v>
      </c>
      <c r="C16" s="23">
        <f>SUM(C15)</f>
        <v>24000</v>
      </c>
      <c r="D16" s="10"/>
    </row>
    <row r="17" spans="1:4">
      <c r="A17" s="27"/>
      <c r="B17" s="28"/>
      <c r="C17" s="29"/>
      <c r="D17" s="10"/>
    </row>
    <row r="18" spans="1:4">
      <c r="A18" s="30" t="s">
        <v>49</v>
      </c>
      <c r="B18" s="31"/>
      <c r="C18" s="32"/>
      <c r="D18" s="10"/>
    </row>
    <row r="19" spans="1:4">
      <c r="A19" s="19" t="s">
        <v>50</v>
      </c>
      <c r="B19" s="20" t="s">
        <v>51</v>
      </c>
      <c r="C19" s="9">
        <v>94000</v>
      </c>
      <c r="D19" s="10"/>
    </row>
    <row r="20" spans="1:4">
      <c r="A20" s="19" t="s">
        <v>52</v>
      </c>
      <c r="B20" s="20" t="s">
        <v>53</v>
      </c>
      <c r="C20" s="9">
        <v>120000</v>
      </c>
      <c r="D20" s="10"/>
    </row>
    <row r="21" spans="1:4">
      <c r="A21" s="19" t="s">
        <v>54</v>
      </c>
      <c r="B21" s="20" t="s">
        <v>55</v>
      </c>
      <c r="C21" s="9">
        <v>10000</v>
      </c>
      <c r="D21" s="10"/>
    </row>
    <row r="22" spans="1:4">
      <c r="A22" s="19">
        <v>32500</v>
      </c>
      <c r="B22" s="20" t="s">
        <v>56</v>
      </c>
      <c r="C22" s="9">
        <v>5600</v>
      </c>
      <c r="D22" s="10"/>
    </row>
    <row r="23" spans="1:4">
      <c r="A23" s="19" t="s">
        <v>57</v>
      </c>
      <c r="B23" s="20" t="s">
        <v>58</v>
      </c>
      <c r="C23" s="9">
        <v>2500</v>
      </c>
      <c r="D23" s="10"/>
    </row>
    <row r="24" spans="1:4">
      <c r="A24" s="19">
        <v>32800</v>
      </c>
      <c r="B24" s="20" t="s">
        <v>59</v>
      </c>
      <c r="C24" s="9">
        <v>4500</v>
      </c>
      <c r="D24" s="10"/>
    </row>
    <row r="25" spans="1:4">
      <c r="A25" s="19" t="s">
        <v>60</v>
      </c>
      <c r="B25" s="20" t="s">
        <v>61</v>
      </c>
      <c r="C25" s="9">
        <v>65000</v>
      </c>
      <c r="D25" s="10"/>
    </row>
    <row r="26" spans="1:4" ht="16.5" customHeight="1">
      <c r="A26" s="33">
        <v>32900</v>
      </c>
      <c r="B26" s="34" t="s">
        <v>62</v>
      </c>
      <c r="C26" s="35">
        <v>58000</v>
      </c>
      <c r="D26" s="10"/>
    </row>
    <row r="27" spans="1:4">
      <c r="A27" s="19" t="s">
        <v>63</v>
      </c>
      <c r="B27" s="20" t="s">
        <v>64</v>
      </c>
      <c r="C27" s="9">
        <v>1000</v>
      </c>
      <c r="D27" s="10"/>
    </row>
    <row r="28" spans="1:4">
      <c r="A28" s="19" t="s">
        <v>65</v>
      </c>
      <c r="B28" s="20" t="s">
        <v>66</v>
      </c>
      <c r="C28" s="9">
        <v>52000</v>
      </c>
      <c r="D28" s="10"/>
    </row>
    <row r="29" spans="1:4">
      <c r="A29" s="19" t="s">
        <v>67</v>
      </c>
      <c r="B29" s="20" t="s">
        <v>68</v>
      </c>
      <c r="C29" s="9">
        <v>4600</v>
      </c>
      <c r="D29" s="10"/>
    </row>
    <row r="30" spans="1:4">
      <c r="A30" s="19" t="s">
        <v>69</v>
      </c>
      <c r="B30" s="20" t="s">
        <v>70</v>
      </c>
      <c r="C30" s="9">
        <v>1000</v>
      </c>
      <c r="D30" s="10"/>
    </row>
    <row r="31" spans="1:4">
      <c r="A31" s="21"/>
      <c r="B31" s="22" t="s">
        <v>71</v>
      </c>
      <c r="C31" s="23">
        <f>SUM(C19:C30)</f>
        <v>418200</v>
      </c>
      <c r="D31" s="10"/>
    </row>
    <row r="32" spans="1:4">
      <c r="A32" s="27"/>
      <c r="B32" s="28"/>
      <c r="C32" s="29"/>
      <c r="D32" s="10"/>
    </row>
    <row r="33" spans="1:4">
      <c r="A33" s="30" t="s">
        <v>72</v>
      </c>
      <c r="B33" s="31"/>
      <c r="C33" s="32"/>
      <c r="D33" s="10"/>
    </row>
    <row r="34" spans="1:4">
      <c r="A34" s="19" t="s">
        <v>73</v>
      </c>
      <c r="B34" s="20" t="s">
        <v>74</v>
      </c>
      <c r="C34" s="9">
        <v>613000</v>
      </c>
      <c r="D34" s="10"/>
    </row>
    <row r="35" spans="1:4">
      <c r="A35" s="19" t="s">
        <v>75</v>
      </c>
      <c r="B35" s="20" t="s">
        <v>76</v>
      </c>
      <c r="C35" s="9">
        <v>82000</v>
      </c>
      <c r="D35" s="10"/>
    </row>
    <row r="36" spans="1:4">
      <c r="A36" s="19">
        <v>45080</v>
      </c>
      <c r="B36" s="20" t="s">
        <v>77</v>
      </c>
      <c r="C36" s="9">
        <f>PI_FINALISTES_!D18</f>
        <v>31395</v>
      </c>
      <c r="D36" s="10"/>
    </row>
    <row r="37" spans="1:4">
      <c r="A37" s="19" t="s">
        <v>78</v>
      </c>
      <c r="B37" s="20" t="s">
        <v>79</v>
      </c>
      <c r="C37" s="9">
        <f>PI_FINALISTES_!D53</f>
        <v>203220.27</v>
      </c>
      <c r="D37" s="10"/>
    </row>
    <row r="38" spans="1:4">
      <c r="A38" s="19" t="s">
        <v>80</v>
      </c>
      <c r="B38" s="20" t="s">
        <v>81</v>
      </c>
      <c r="C38" s="9">
        <f>PI_FINALISTES_!D10</f>
        <v>88484</v>
      </c>
      <c r="D38" s="10"/>
    </row>
    <row r="39" spans="1:4">
      <c r="A39" s="19" t="s">
        <v>82</v>
      </c>
      <c r="B39" s="20" t="s">
        <v>83</v>
      </c>
      <c r="C39" s="9">
        <f>PI_FINALISTES_!D22</f>
        <v>41728</v>
      </c>
      <c r="D39" s="10"/>
    </row>
    <row r="40" spans="1:4">
      <c r="A40" s="21"/>
      <c r="B40" s="22" t="s">
        <v>84</v>
      </c>
      <c r="C40" s="23">
        <f>SUM(C34:C39)</f>
        <v>1059827.27</v>
      </c>
      <c r="D40" s="10"/>
    </row>
    <row r="41" spans="1:4">
      <c r="A41" s="24"/>
      <c r="B41" s="25"/>
      <c r="C41" s="26"/>
      <c r="D41" s="10"/>
    </row>
    <row r="42" spans="1:4">
      <c r="A42" s="30" t="s">
        <v>85</v>
      </c>
      <c r="B42" s="31"/>
      <c r="C42" s="32"/>
      <c r="D42" s="10"/>
    </row>
    <row r="43" spans="1:4">
      <c r="A43" s="19" t="s">
        <v>86</v>
      </c>
      <c r="B43" s="20" t="s">
        <v>87</v>
      </c>
      <c r="C43" s="9">
        <v>20</v>
      </c>
      <c r="D43" s="10"/>
    </row>
    <row r="44" spans="1:4">
      <c r="A44" s="19" t="s">
        <v>88</v>
      </c>
      <c r="B44" s="20" t="s">
        <v>89</v>
      </c>
      <c r="C44" s="9">
        <v>15300</v>
      </c>
      <c r="D44" s="10"/>
    </row>
    <row r="45" spans="1:4">
      <c r="A45" s="19">
        <v>59900</v>
      </c>
      <c r="B45" s="20" t="s">
        <v>90</v>
      </c>
      <c r="C45" s="9">
        <v>36680</v>
      </c>
      <c r="D45" s="10"/>
    </row>
    <row r="46" spans="1:4">
      <c r="A46" s="36"/>
      <c r="B46" s="22" t="s">
        <v>91</v>
      </c>
      <c r="C46" s="23">
        <f>SUM(C43:C45)</f>
        <v>52000</v>
      </c>
    </row>
    <row r="47" spans="1:4">
      <c r="A47" s="37"/>
      <c r="B47" s="25"/>
      <c r="C47" s="26"/>
    </row>
    <row r="48" spans="1:4">
      <c r="A48" s="30" t="s">
        <v>92</v>
      </c>
      <c r="B48" s="31"/>
      <c r="C48" s="32"/>
    </row>
    <row r="49" spans="1:5">
      <c r="A49" s="38" t="s">
        <v>93</v>
      </c>
      <c r="B49" s="39" t="s">
        <v>94</v>
      </c>
      <c r="C49" s="40">
        <f>Inversions!E14</f>
        <v>29675.25</v>
      </c>
    </row>
    <row r="50" spans="1:5">
      <c r="A50" s="38" t="s">
        <v>95</v>
      </c>
      <c r="B50" s="39" t="s">
        <v>96</v>
      </c>
      <c r="C50" s="40">
        <f>Inversions!F14</f>
        <v>473502.96</v>
      </c>
      <c r="E50" s="41"/>
    </row>
    <row r="51" spans="1:5">
      <c r="A51" s="36"/>
      <c r="B51" s="22" t="s">
        <v>97</v>
      </c>
      <c r="C51" s="23">
        <f>SUM(C49:C50)</f>
        <v>503178.21</v>
      </c>
    </row>
    <row r="52" spans="1:5">
      <c r="C52" s="10"/>
      <c r="E52" s="41"/>
    </row>
    <row r="53" spans="1:5">
      <c r="A53" s="30" t="s">
        <v>98</v>
      </c>
      <c r="B53" s="31"/>
      <c r="C53" s="32"/>
      <c r="E53" s="41"/>
    </row>
    <row r="54" spans="1:5">
      <c r="A54" s="42" t="s">
        <v>99</v>
      </c>
      <c r="B54" s="43" t="s">
        <v>100</v>
      </c>
      <c r="C54" s="44"/>
    </row>
    <row r="55" spans="1:5">
      <c r="A55" s="36"/>
      <c r="B55" s="22" t="s">
        <v>97</v>
      </c>
      <c r="C55" s="23">
        <f>C54</f>
        <v>0</v>
      </c>
    </row>
    <row r="58" spans="1:5">
      <c r="A58" s="14" t="s">
        <v>101</v>
      </c>
      <c r="B58" s="31"/>
      <c r="C58" s="32">
        <f>C46+C40+C31+C16+C12+C51+C55</f>
        <v>3799998.48</v>
      </c>
    </row>
  </sheetData>
  <pageMargins left="0.70000000000000007" right="0.70000000000000007" top="1.1437007874015752" bottom="1.1437007874015752" header="0.75000000000000011" footer="0.75000000000000011"/>
  <pageSetup paperSize="0" scale="80" fitToWidth="0" fitToHeight="0" orientation="portrait" horizontalDpi="0" verticalDpi="0" copies="0"/>
  <headerFooter alignWithMargins="0"/>
  <colBreaks count="1" manualBreakCount="1">
    <brk id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workbookViewId="0"/>
  </sheetViews>
  <sheetFormatPr defaultColWidth="11" defaultRowHeight="15"/>
  <cols>
    <col min="1" max="1" width="28.5" style="2" customWidth="1"/>
    <col min="2" max="2" width="17.25" style="2" customWidth="1"/>
    <col min="3" max="3" width="40.25" style="2" customWidth="1"/>
    <col min="4" max="4" width="12.625" style="2" customWidth="1"/>
    <col min="5" max="5" width="1.625" style="2" customWidth="1"/>
    <col min="6" max="7" width="10" style="2" customWidth="1"/>
    <col min="8" max="8" width="11" style="2" customWidth="1"/>
    <col min="9" max="1024" width="10" style="2" customWidth="1"/>
    <col min="1025" max="1025" width="11" style="45" customWidth="1"/>
    <col min="1026" max="16384" width="11" style="45"/>
  </cols>
  <sheetData>
    <row r="1" spans="1:5">
      <c r="A1" s="1" t="s">
        <v>102</v>
      </c>
    </row>
    <row r="2" spans="1:5">
      <c r="A2" s="1" t="s">
        <v>1</v>
      </c>
    </row>
    <row r="3" spans="1:5">
      <c r="A3" s="1" t="s">
        <v>2</v>
      </c>
    </row>
    <row r="6" spans="1:5">
      <c r="A6" s="46"/>
      <c r="B6" s="15"/>
      <c r="C6" s="15"/>
      <c r="D6" s="47"/>
      <c r="E6" s="10"/>
    </row>
    <row r="7" spans="1:5" s="51" customFormat="1">
      <c r="A7" s="48" t="s">
        <v>103</v>
      </c>
      <c r="B7" s="48" t="s">
        <v>104</v>
      </c>
      <c r="C7" s="49" t="s">
        <v>105</v>
      </c>
      <c r="D7" s="48" t="s">
        <v>106</v>
      </c>
      <c r="E7" s="50"/>
    </row>
    <row r="8" spans="1:5">
      <c r="A8" s="8" t="s">
        <v>107</v>
      </c>
      <c r="B8" s="8" t="s">
        <v>108</v>
      </c>
      <c r="C8" s="8" t="s">
        <v>109</v>
      </c>
      <c r="D8" s="9">
        <v>78724</v>
      </c>
      <c r="E8" s="10"/>
    </row>
    <row r="9" spans="1:5">
      <c r="A9" s="8" t="s">
        <v>110</v>
      </c>
      <c r="B9" s="8"/>
      <c r="C9" s="8" t="s">
        <v>111</v>
      </c>
      <c r="D9" s="9">
        <v>9760</v>
      </c>
      <c r="E9" s="10"/>
    </row>
    <row r="10" spans="1:5">
      <c r="A10" s="7" t="s">
        <v>112</v>
      </c>
      <c r="B10" s="7"/>
      <c r="C10" s="7"/>
      <c r="D10" s="52">
        <f>SUM(D8:D9)</f>
        <v>88484</v>
      </c>
      <c r="E10" s="53"/>
    </row>
    <row r="11" spans="1:5">
      <c r="A11" s="1"/>
      <c r="B11" s="1"/>
      <c r="C11" s="1"/>
      <c r="D11" s="53"/>
      <c r="E11" s="53"/>
    </row>
    <row r="12" spans="1:5">
      <c r="A12" s="46"/>
      <c r="B12" s="15"/>
      <c r="C12" s="15"/>
      <c r="D12" s="16"/>
    </row>
    <row r="13" spans="1:5">
      <c r="A13" s="8" t="s">
        <v>113</v>
      </c>
      <c r="B13" s="8" t="s">
        <v>108</v>
      </c>
      <c r="C13" s="8" t="s">
        <v>114</v>
      </c>
      <c r="D13" s="9">
        <v>1430</v>
      </c>
      <c r="E13" s="10"/>
    </row>
    <row r="14" spans="1:5">
      <c r="A14" s="8" t="s">
        <v>113</v>
      </c>
      <c r="B14" s="8" t="s">
        <v>108</v>
      </c>
      <c r="C14" s="8" t="s">
        <v>115</v>
      </c>
      <c r="D14" s="9">
        <v>9115</v>
      </c>
      <c r="E14" s="10"/>
    </row>
    <row r="15" spans="1:5">
      <c r="A15" s="8" t="s">
        <v>113</v>
      </c>
      <c r="B15" s="8" t="s">
        <v>108</v>
      </c>
      <c r="C15" s="8" t="s">
        <v>116</v>
      </c>
      <c r="D15" s="9">
        <v>11200</v>
      </c>
      <c r="E15" s="10"/>
    </row>
    <row r="16" spans="1:5">
      <c r="A16" s="8" t="s">
        <v>113</v>
      </c>
      <c r="B16" s="8" t="s">
        <v>108</v>
      </c>
      <c r="C16" s="8" t="s">
        <v>117</v>
      </c>
      <c r="D16" s="9">
        <v>8000</v>
      </c>
      <c r="E16" s="10"/>
    </row>
    <row r="17" spans="1:8">
      <c r="A17" s="8" t="s">
        <v>113</v>
      </c>
      <c r="B17" s="8" t="s">
        <v>108</v>
      </c>
      <c r="C17" s="8" t="s">
        <v>118</v>
      </c>
      <c r="D17" s="9">
        <v>1650</v>
      </c>
      <c r="E17" s="10"/>
    </row>
    <row r="18" spans="1:8">
      <c r="A18" s="4" t="s">
        <v>119</v>
      </c>
      <c r="B18" s="11"/>
      <c r="C18" s="11"/>
      <c r="D18" s="12">
        <f>SUM(D13:D17)</f>
        <v>31395</v>
      </c>
      <c r="E18" s="53"/>
    </row>
    <row r="19" spans="1:8">
      <c r="A19" s="1"/>
      <c r="B19" s="1"/>
      <c r="C19" s="1"/>
      <c r="D19" s="53"/>
      <c r="E19" s="53"/>
    </row>
    <row r="20" spans="1:8">
      <c r="A20" s="46"/>
      <c r="B20" s="15"/>
      <c r="C20" s="15"/>
      <c r="D20" s="16"/>
    </row>
    <row r="21" spans="1:8">
      <c r="A21" s="8" t="s">
        <v>120</v>
      </c>
      <c r="B21" s="8" t="s">
        <v>121</v>
      </c>
      <c r="C21" s="8" t="s">
        <v>122</v>
      </c>
      <c r="D21" s="9">
        <v>41728</v>
      </c>
      <c r="E21" s="10"/>
    </row>
    <row r="22" spans="1:8">
      <c r="A22" s="4" t="s">
        <v>123</v>
      </c>
      <c r="B22" s="11"/>
      <c r="C22" s="11"/>
      <c r="D22" s="12">
        <f>SUM(D21:D21)</f>
        <v>41728</v>
      </c>
      <c r="E22" s="53"/>
    </row>
    <row r="24" spans="1:8">
      <c r="A24" s="46"/>
      <c r="B24" s="15"/>
      <c r="C24" s="15"/>
      <c r="D24" s="16"/>
    </row>
    <row r="25" spans="1:8">
      <c r="A25" s="8" t="s">
        <v>124</v>
      </c>
      <c r="B25" s="8" t="s">
        <v>108</v>
      </c>
      <c r="C25" s="54" t="s">
        <v>125</v>
      </c>
      <c r="D25" s="55">
        <v>2800</v>
      </c>
      <c r="H25" s="10"/>
    </row>
    <row r="26" spans="1:8">
      <c r="A26" s="8" t="s">
        <v>124</v>
      </c>
      <c r="B26" s="8" t="s">
        <v>108</v>
      </c>
      <c r="C26" s="54" t="s">
        <v>126</v>
      </c>
      <c r="D26" s="55">
        <v>3000</v>
      </c>
      <c r="E26" s="10"/>
      <c r="H26" s="10"/>
    </row>
    <row r="27" spans="1:8">
      <c r="A27" s="8" t="s">
        <v>124</v>
      </c>
      <c r="B27" s="8" t="s">
        <v>108</v>
      </c>
      <c r="C27" s="54" t="s">
        <v>127</v>
      </c>
      <c r="D27" s="55">
        <v>3000</v>
      </c>
      <c r="E27" s="10"/>
    </row>
    <row r="28" spans="1:8">
      <c r="A28" s="8" t="str">
        <f>A27</f>
        <v>Diputació de Barcelona</v>
      </c>
      <c r="B28" s="8" t="s">
        <v>108</v>
      </c>
      <c r="C28" s="54" t="s">
        <v>128</v>
      </c>
      <c r="D28" s="55">
        <v>10000</v>
      </c>
      <c r="E28" s="10"/>
    </row>
    <row r="29" spans="1:8">
      <c r="A29" s="8" t="str">
        <f>A28</f>
        <v>Diputació de Barcelona</v>
      </c>
      <c r="B29" s="8" t="s">
        <v>108</v>
      </c>
      <c r="C29" s="54" t="s">
        <v>129</v>
      </c>
      <c r="D29" s="55">
        <v>10000</v>
      </c>
      <c r="E29" s="10"/>
    </row>
    <row r="30" spans="1:8">
      <c r="A30" s="8" t="str">
        <f>A29</f>
        <v>Diputació de Barcelona</v>
      </c>
      <c r="B30" s="8" t="s">
        <v>108</v>
      </c>
      <c r="C30" s="54" t="s">
        <v>130</v>
      </c>
      <c r="D30" s="55">
        <v>8500</v>
      </c>
      <c r="E30" s="10"/>
    </row>
    <row r="31" spans="1:8">
      <c r="A31" s="8" t="str">
        <f>A27</f>
        <v>Diputació de Barcelona</v>
      </c>
      <c r="B31" s="8" t="s">
        <v>108</v>
      </c>
      <c r="C31" s="54" t="s">
        <v>131</v>
      </c>
      <c r="D31" s="55">
        <v>3000</v>
      </c>
      <c r="E31" s="10"/>
      <c r="G31" s="10"/>
    </row>
    <row r="32" spans="1:8">
      <c r="A32" s="8" t="s">
        <v>124</v>
      </c>
      <c r="B32" s="8" t="s">
        <v>108</v>
      </c>
      <c r="C32" s="54" t="s">
        <v>132</v>
      </c>
      <c r="D32" s="55">
        <v>7000</v>
      </c>
      <c r="E32" s="10"/>
    </row>
    <row r="33" spans="1:5">
      <c r="A33" s="8" t="s">
        <v>124</v>
      </c>
      <c r="B33" s="8" t="s">
        <v>108</v>
      </c>
      <c r="C33" s="54" t="s">
        <v>133</v>
      </c>
      <c r="D33" s="55">
        <v>5000</v>
      </c>
      <c r="E33" s="10"/>
    </row>
    <row r="34" spans="1:5">
      <c r="A34" s="8" t="s">
        <v>124</v>
      </c>
      <c r="B34" s="8" t="s">
        <v>108</v>
      </c>
      <c r="C34" s="54" t="s">
        <v>134</v>
      </c>
      <c r="D34" s="55">
        <v>4000</v>
      </c>
      <c r="E34" s="10"/>
    </row>
    <row r="35" spans="1:5">
      <c r="A35" s="8" t="s">
        <v>124</v>
      </c>
      <c r="B35" s="8" t="s">
        <v>108</v>
      </c>
      <c r="C35" s="54" t="s">
        <v>135</v>
      </c>
      <c r="D35" s="55">
        <v>8000</v>
      </c>
      <c r="E35" s="10"/>
    </row>
    <row r="36" spans="1:5">
      <c r="A36" s="8" t="s">
        <v>124</v>
      </c>
      <c r="B36" s="8" t="s">
        <v>108</v>
      </c>
      <c r="C36" s="54" t="s">
        <v>136</v>
      </c>
      <c r="D36" s="55">
        <v>1000</v>
      </c>
      <c r="E36" s="10"/>
    </row>
    <row r="37" spans="1:5">
      <c r="A37" s="8" t="s">
        <v>124</v>
      </c>
      <c r="B37" s="8" t="s">
        <v>108</v>
      </c>
      <c r="C37" s="54" t="s">
        <v>137</v>
      </c>
      <c r="D37" s="55">
        <v>10000</v>
      </c>
      <c r="E37" s="10"/>
    </row>
    <row r="38" spans="1:5">
      <c r="A38" s="8" t="s">
        <v>124</v>
      </c>
      <c r="B38" s="8" t="s">
        <v>108</v>
      </c>
      <c r="C38" s="54" t="s">
        <v>138</v>
      </c>
      <c r="D38" s="55">
        <v>5000</v>
      </c>
      <c r="E38" s="10"/>
    </row>
    <row r="39" spans="1:5">
      <c r="A39" s="8" t="s">
        <v>124</v>
      </c>
      <c r="B39" s="8" t="s">
        <v>108</v>
      </c>
      <c r="C39" s="54" t="s">
        <v>139</v>
      </c>
      <c r="D39" s="55">
        <v>10000</v>
      </c>
      <c r="E39" s="10"/>
    </row>
    <row r="40" spans="1:5">
      <c r="A40" s="8" t="s">
        <v>124</v>
      </c>
      <c r="B40" s="8" t="s">
        <v>108</v>
      </c>
      <c r="C40" s="54" t="s">
        <v>140</v>
      </c>
      <c r="D40" s="55">
        <v>5000</v>
      </c>
      <c r="E40" s="10"/>
    </row>
    <row r="41" spans="1:5">
      <c r="A41" s="8" t="s">
        <v>124</v>
      </c>
      <c r="B41" s="8" t="s">
        <v>108</v>
      </c>
      <c r="C41" s="54" t="s">
        <v>141</v>
      </c>
      <c r="D41" s="55">
        <v>3500</v>
      </c>
      <c r="E41" s="10"/>
    </row>
    <row r="42" spans="1:5">
      <c r="A42" s="8" t="s">
        <v>124</v>
      </c>
      <c r="B42" s="8" t="s">
        <v>108</v>
      </c>
      <c r="C42" s="54" t="s">
        <v>142</v>
      </c>
      <c r="D42" s="55">
        <v>4000</v>
      </c>
      <c r="E42" s="10"/>
    </row>
    <row r="43" spans="1:5">
      <c r="A43" s="8" t="s">
        <v>124</v>
      </c>
      <c r="B43" s="8" t="s">
        <v>108</v>
      </c>
      <c r="C43" s="54" t="s">
        <v>143</v>
      </c>
      <c r="D43" s="55">
        <v>4000</v>
      </c>
      <c r="E43" s="10"/>
    </row>
    <row r="44" spans="1:5">
      <c r="A44" s="8" t="s">
        <v>124</v>
      </c>
      <c r="B44" s="8" t="s">
        <v>108</v>
      </c>
      <c r="C44" s="54" t="s">
        <v>144</v>
      </c>
      <c r="D44" s="55">
        <v>16318.56</v>
      </c>
      <c r="E44" s="10"/>
    </row>
    <row r="45" spans="1:5">
      <c r="A45" s="8" t="s">
        <v>124</v>
      </c>
      <c r="B45" s="8" t="s">
        <v>108</v>
      </c>
      <c r="C45" s="54" t="s">
        <v>145</v>
      </c>
      <c r="D45" s="55">
        <v>2750</v>
      </c>
      <c r="E45" s="10"/>
    </row>
    <row r="46" spans="1:5">
      <c r="A46" s="8" t="s">
        <v>124</v>
      </c>
      <c r="B46" s="8" t="s">
        <v>108</v>
      </c>
      <c r="C46" s="54" t="s">
        <v>146</v>
      </c>
      <c r="D46" s="55">
        <v>2700</v>
      </c>
      <c r="E46" s="10"/>
    </row>
    <row r="47" spans="1:5">
      <c r="A47" s="8" t="s">
        <v>124</v>
      </c>
      <c r="B47" s="8" t="s">
        <v>108</v>
      </c>
      <c r="C47" s="54" t="s">
        <v>147</v>
      </c>
      <c r="D47" s="55">
        <v>2500</v>
      </c>
      <c r="E47" s="10"/>
    </row>
    <row r="48" spans="1:5">
      <c r="A48" s="8" t="s">
        <v>124</v>
      </c>
      <c r="B48" s="8" t="s">
        <v>108</v>
      </c>
      <c r="C48" s="56" t="s">
        <v>148</v>
      </c>
      <c r="D48" s="57">
        <v>15228</v>
      </c>
      <c r="E48" s="10"/>
    </row>
    <row r="49" spans="1:8">
      <c r="A49" s="8" t="s">
        <v>124</v>
      </c>
      <c r="B49" s="8" t="s">
        <v>108</v>
      </c>
      <c r="C49" s="56" t="s">
        <v>122</v>
      </c>
      <c r="D49" s="57">
        <f>25530</f>
        <v>25530</v>
      </c>
      <c r="E49" s="10"/>
      <c r="H49" s="10"/>
    </row>
    <row r="50" spans="1:8">
      <c r="A50" s="8" t="s">
        <v>124</v>
      </c>
      <c r="B50" s="8" t="s">
        <v>108</v>
      </c>
      <c r="C50" s="56" t="s">
        <v>149</v>
      </c>
      <c r="D50" s="57">
        <v>13953.71</v>
      </c>
      <c r="E50" s="10"/>
      <c r="H50" s="10"/>
    </row>
    <row r="51" spans="1:8">
      <c r="A51" s="8" t="s">
        <v>124</v>
      </c>
      <c r="B51" s="8" t="s">
        <v>108</v>
      </c>
      <c r="C51" s="56" t="s">
        <v>150</v>
      </c>
      <c r="D51" s="57">
        <v>6000</v>
      </c>
      <c r="E51" s="10"/>
      <c r="H51" s="10"/>
    </row>
    <row r="52" spans="1:8">
      <c r="A52" s="8" t="s">
        <v>124</v>
      </c>
      <c r="B52" s="8" t="s">
        <v>108</v>
      </c>
      <c r="C52" s="56" t="s">
        <v>111</v>
      </c>
      <c r="D52" s="57">
        <v>11440</v>
      </c>
      <c r="E52" s="10"/>
      <c r="H52" s="10"/>
    </row>
    <row r="53" spans="1:8">
      <c r="A53" s="4" t="s">
        <v>151</v>
      </c>
      <c r="B53" s="11"/>
      <c r="C53" s="11"/>
      <c r="D53" s="12">
        <f>SUM(D25:D52)</f>
        <v>203220.27</v>
      </c>
      <c r="E53" s="53"/>
    </row>
    <row r="56" spans="1:8">
      <c r="D56" s="3"/>
    </row>
  </sheetData>
  <pageMargins left="0.70000000000000007" right="0.70000000000000007" top="1.1437007874015752" bottom="1.1437007874015752" header="0.75000000000000011" footer="0.75000000000000011"/>
  <pageSetup paperSize="0" scale="81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workbookViewId="0"/>
  </sheetViews>
  <sheetFormatPr defaultColWidth="11" defaultRowHeight="15"/>
  <cols>
    <col min="1" max="1" width="10" style="2" customWidth="1"/>
    <col min="2" max="2" width="9.75" style="2" customWidth="1"/>
    <col min="3" max="3" width="50.25" style="2" customWidth="1"/>
    <col min="4" max="4" width="17.625" style="10" customWidth="1"/>
    <col min="5" max="10" width="10" style="2" customWidth="1"/>
    <col min="11" max="11" width="10.875" style="2" customWidth="1"/>
    <col min="12" max="1024" width="10" style="2" customWidth="1"/>
    <col min="1025" max="1025" width="11" customWidth="1"/>
  </cols>
  <sheetData>
    <row r="1" spans="1:4">
      <c r="A1" s="1" t="s">
        <v>152</v>
      </c>
    </row>
    <row r="2" spans="1:4">
      <c r="A2" s="1" t="s">
        <v>1</v>
      </c>
    </row>
    <row r="3" spans="1:4">
      <c r="A3" s="1" t="s">
        <v>2</v>
      </c>
    </row>
    <row r="5" spans="1:4" ht="15" customHeight="1">
      <c r="A5" s="63" t="s">
        <v>153</v>
      </c>
      <c r="B5" s="63"/>
      <c r="C5" s="1"/>
      <c r="D5" s="53"/>
    </row>
    <row r="6" spans="1:4">
      <c r="A6" s="58" t="s">
        <v>154</v>
      </c>
      <c r="B6" s="58" t="s">
        <v>155</v>
      </c>
      <c r="C6" s="58" t="s">
        <v>156</v>
      </c>
      <c r="D6" s="59" t="s">
        <v>8</v>
      </c>
    </row>
    <row r="7" spans="1:4">
      <c r="A7" s="60">
        <v>912</v>
      </c>
      <c r="B7" s="60">
        <v>10000</v>
      </c>
      <c r="C7" s="60" t="s">
        <v>157</v>
      </c>
      <c r="D7" s="40">
        <v>35000</v>
      </c>
    </row>
    <row r="8" spans="1:4">
      <c r="A8" s="60">
        <v>922</v>
      </c>
      <c r="B8" s="60">
        <v>12000</v>
      </c>
      <c r="C8" s="60" t="s">
        <v>158</v>
      </c>
      <c r="D8" s="40">
        <v>14124.96</v>
      </c>
    </row>
    <row r="9" spans="1:4">
      <c r="A9" s="60">
        <v>922</v>
      </c>
      <c r="B9" s="60">
        <v>12001</v>
      </c>
      <c r="C9" s="60" t="s">
        <v>159</v>
      </c>
      <c r="D9" s="40">
        <v>24426.959999999999</v>
      </c>
    </row>
    <row r="10" spans="1:4">
      <c r="A10" s="60">
        <v>922</v>
      </c>
      <c r="B10" s="60">
        <v>12003</v>
      </c>
      <c r="C10" s="60" t="s">
        <v>160</v>
      </c>
      <c r="D10" s="40">
        <v>45851.4</v>
      </c>
    </row>
    <row r="11" spans="1:4">
      <c r="A11" s="60">
        <v>922</v>
      </c>
      <c r="B11" s="60">
        <v>12004</v>
      </c>
      <c r="C11" s="60" t="s">
        <v>161</v>
      </c>
      <c r="D11" s="40">
        <v>7632.12</v>
      </c>
    </row>
    <row r="12" spans="1:4" s="61" customFormat="1">
      <c r="A12" s="60">
        <v>130</v>
      </c>
      <c r="B12" s="60">
        <v>12003</v>
      </c>
      <c r="C12" s="60" t="s">
        <v>160</v>
      </c>
      <c r="D12" s="40">
        <v>100873.08</v>
      </c>
    </row>
    <row r="13" spans="1:4" s="61" customFormat="1">
      <c r="A13" s="60">
        <v>320</v>
      </c>
      <c r="B13" s="60">
        <v>12005</v>
      </c>
      <c r="C13" s="60" t="s">
        <v>162</v>
      </c>
      <c r="D13" s="40">
        <v>6985.32</v>
      </c>
    </row>
    <row r="14" spans="1:4" s="61" customFormat="1">
      <c r="A14" s="60">
        <v>231</v>
      </c>
      <c r="B14" s="60">
        <v>12004</v>
      </c>
      <c r="C14" s="60" t="s">
        <v>161</v>
      </c>
      <c r="D14" s="40">
        <v>5724.09</v>
      </c>
    </row>
    <row r="15" spans="1:4" s="61" customFormat="1">
      <c r="A15" s="60">
        <v>150</v>
      </c>
      <c r="B15" s="60">
        <v>12005</v>
      </c>
      <c r="C15" s="60" t="s">
        <v>162</v>
      </c>
      <c r="D15" s="40">
        <v>20955.96</v>
      </c>
    </row>
    <row r="16" spans="1:4" s="61" customFormat="1">
      <c r="A16" s="60">
        <v>150</v>
      </c>
      <c r="B16" s="60">
        <v>12006</v>
      </c>
      <c r="C16" s="60" t="s">
        <v>163</v>
      </c>
      <c r="D16" s="40">
        <v>343.68</v>
      </c>
    </row>
    <row r="17" spans="1:8" s="61" customFormat="1">
      <c r="A17" s="60">
        <v>922</v>
      </c>
      <c r="B17" s="60">
        <v>12006</v>
      </c>
      <c r="C17" s="60" t="s">
        <v>164</v>
      </c>
      <c r="D17" s="40">
        <v>18161.150000000001</v>
      </c>
    </row>
    <row r="18" spans="1:8" s="61" customFormat="1">
      <c r="A18" s="60">
        <v>130</v>
      </c>
      <c r="B18" s="60">
        <v>12006</v>
      </c>
      <c r="C18" s="60" t="s">
        <v>165</v>
      </c>
      <c r="D18" s="40">
        <v>12436.7</v>
      </c>
    </row>
    <row r="19" spans="1:8" s="61" customFormat="1">
      <c r="A19" s="60">
        <v>320</v>
      </c>
      <c r="B19" s="60">
        <v>12006</v>
      </c>
      <c r="C19" s="60" t="s">
        <v>166</v>
      </c>
      <c r="D19" s="40">
        <v>0</v>
      </c>
    </row>
    <row r="20" spans="1:8">
      <c r="A20" s="60">
        <v>231</v>
      </c>
      <c r="B20" s="60">
        <v>12006</v>
      </c>
      <c r="C20" s="60" t="s">
        <v>167</v>
      </c>
      <c r="D20" s="40">
        <v>0</v>
      </c>
      <c r="E20" s="61"/>
      <c r="F20" s="62"/>
    </row>
    <row r="21" spans="1:8">
      <c r="A21" s="60">
        <v>922</v>
      </c>
      <c r="B21" s="60">
        <v>12100</v>
      </c>
      <c r="C21" s="60" t="s">
        <v>168</v>
      </c>
      <c r="D21" s="40">
        <v>67618.44</v>
      </c>
    </row>
    <row r="22" spans="1:8">
      <c r="A22" s="60">
        <v>130</v>
      </c>
      <c r="B22" s="60">
        <v>12100</v>
      </c>
      <c r="C22" s="60" t="s">
        <v>168</v>
      </c>
      <c r="D22" s="9">
        <v>56775.839999999997</v>
      </c>
    </row>
    <row r="23" spans="1:8">
      <c r="A23" s="60">
        <v>320</v>
      </c>
      <c r="B23" s="60">
        <v>12100</v>
      </c>
      <c r="C23" s="60" t="s">
        <v>168</v>
      </c>
      <c r="D23" s="9">
        <v>3884.88</v>
      </c>
    </row>
    <row r="24" spans="1:8">
      <c r="A24" s="60">
        <v>231</v>
      </c>
      <c r="B24" s="60">
        <v>12100</v>
      </c>
      <c r="C24" s="60" t="s">
        <v>168</v>
      </c>
      <c r="D24" s="9">
        <v>3342.69</v>
      </c>
      <c r="F24" s="10"/>
    </row>
    <row r="25" spans="1:8">
      <c r="A25" s="8">
        <v>150</v>
      </c>
      <c r="B25" s="8">
        <v>12100</v>
      </c>
      <c r="C25" s="60" t="s">
        <v>168</v>
      </c>
      <c r="D25" s="9">
        <v>11654.64</v>
      </c>
      <c r="F25" s="41"/>
      <c r="G25" s="41"/>
      <c r="H25" s="41"/>
    </row>
    <row r="26" spans="1:8">
      <c r="A26" s="60">
        <v>922</v>
      </c>
      <c r="B26" s="8">
        <v>12101</v>
      </c>
      <c r="C26" s="8" t="s">
        <v>169</v>
      </c>
      <c r="D26" s="9">
        <v>82242.240000000005</v>
      </c>
      <c r="F26" s="41"/>
      <c r="G26" s="41"/>
      <c r="H26" s="41"/>
    </row>
    <row r="27" spans="1:8">
      <c r="A27" s="60">
        <v>130</v>
      </c>
      <c r="B27" s="8">
        <v>12101</v>
      </c>
      <c r="C27" s="8" t="s">
        <v>169</v>
      </c>
      <c r="D27" s="9">
        <v>146951.76</v>
      </c>
      <c r="F27" s="41"/>
      <c r="G27" s="41"/>
      <c r="H27" s="41"/>
    </row>
    <row r="28" spans="1:8">
      <c r="A28" s="60">
        <v>320</v>
      </c>
      <c r="B28" s="8">
        <v>12101</v>
      </c>
      <c r="C28" s="8" t="s">
        <v>169</v>
      </c>
      <c r="D28" s="9">
        <v>5623.56</v>
      </c>
      <c r="F28" s="41"/>
      <c r="G28" s="41"/>
      <c r="H28" s="41"/>
    </row>
    <row r="29" spans="1:8">
      <c r="A29" s="60">
        <v>231</v>
      </c>
      <c r="B29" s="8">
        <v>12101</v>
      </c>
      <c r="C29" s="8" t="s">
        <v>169</v>
      </c>
      <c r="D29" s="9">
        <v>3322.32</v>
      </c>
      <c r="F29" s="41"/>
      <c r="G29" s="41"/>
      <c r="H29" s="41"/>
    </row>
    <row r="30" spans="1:8">
      <c r="A30" s="8">
        <v>150</v>
      </c>
      <c r="B30" s="8">
        <v>12101</v>
      </c>
      <c r="C30" s="8" t="s">
        <v>169</v>
      </c>
      <c r="D30" s="9">
        <v>20529.72</v>
      </c>
      <c r="F30" s="41"/>
      <c r="G30" s="41"/>
      <c r="H30" s="41"/>
    </row>
    <row r="31" spans="1:8">
      <c r="A31" s="8">
        <v>130</v>
      </c>
      <c r="B31" s="8">
        <v>15000</v>
      </c>
      <c r="C31" s="8" t="s">
        <v>170</v>
      </c>
      <c r="D31" s="9">
        <v>14568.4</v>
      </c>
      <c r="F31" s="41"/>
      <c r="G31" s="41"/>
      <c r="H31" s="41"/>
    </row>
    <row r="32" spans="1:8">
      <c r="A32" s="60">
        <v>922</v>
      </c>
      <c r="B32" s="8">
        <v>12009</v>
      </c>
      <c r="C32" s="8" t="s">
        <v>171</v>
      </c>
      <c r="D32" s="9">
        <v>39704.86</v>
      </c>
    </row>
    <row r="33" spans="1:5">
      <c r="A33" s="60">
        <v>130</v>
      </c>
      <c r="B33" s="8">
        <v>12009</v>
      </c>
      <c r="C33" s="8" t="s">
        <v>171</v>
      </c>
      <c r="D33" s="9">
        <v>50451.42</v>
      </c>
    </row>
    <row r="34" spans="1:5">
      <c r="A34" s="60">
        <v>320</v>
      </c>
      <c r="B34" s="8">
        <v>12009</v>
      </c>
      <c r="C34" s="8" t="s">
        <v>171</v>
      </c>
      <c r="D34" s="9">
        <v>2669.6</v>
      </c>
    </row>
    <row r="35" spans="1:5">
      <c r="A35" s="60">
        <v>231</v>
      </c>
      <c r="B35" s="8">
        <v>12009</v>
      </c>
      <c r="C35" s="8" t="s">
        <v>171</v>
      </c>
      <c r="D35" s="9">
        <v>2197.46</v>
      </c>
    </row>
    <row r="36" spans="1:5">
      <c r="A36" s="8">
        <v>150</v>
      </c>
      <c r="B36" s="8">
        <v>12009</v>
      </c>
      <c r="C36" s="8" t="s">
        <v>171</v>
      </c>
      <c r="D36" s="9">
        <v>8942.64</v>
      </c>
    </row>
    <row r="37" spans="1:5">
      <c r="A37" s="8">
        <v>3321</v>
      </c>
      <c r="B37" s="8">
        <v>13000</v>
      </c>
      <c r="C37" s="8" t="s">
        <v>172</v>
      </c>
      <c r="D37" s="9">
        <v>33087.46</v>
      </c>
    </row>
    <row r="38" spans="1:5">
      <c r="A38" s="8">
        <v>231</v>
      </c>
      <c r="B38" s="8">
        <v>13000</v>
      </c>
      <c r="C38" s="8" t="s">
        <v>172</v>
      </c>
      <c r="D38" s="9">
        <v>64738.97</v>
      </c>
    </row>
    <row r="39" spans="1:5">
      <c r="A39" s="8">
        <v>340</v>
      </c>
      <c r="B39" s="8">
        <v>13000</v>
      </c>
      <c r="C39" s="8" t="s">
        <v>172</v>
      </c>
      <c r="D39" s="9">
        <v>34883.1</v>
      </c>
    </row>
    <row r="40" spans="1:5">
      <c r="A40" s="8">
        <v>241</v>
      </c>
      <c r="B40" s="8">
        <v>13100</v>
      </c>
      <c r="C40" s="8" t="s">
        <v>173</v>
      </c>
      <c r="D40" s="9">
        <v>50390.559999999998</v>
      </c>
    </row>
    <row r="41" spans="1:5">
      <c r="A41" s="8">
        <v>3321</v>
      </c>
      <c r="B41" s="8">
        <v>13100</v>
      </c>
      <c r="C41" s="8" t="s">
        <v>173</v>
      </c>
      <c r="D41" s="9">
        <v>12695.9</v>
      </c>
    </row>
    <row r="42" spans="1:5">
      <c r="A42" s="8">
        <v>231</v>
      </c>
      <c r="B42" s="8">
        <v>13100</v>
      </c>
      <c r="C42" s="8" t="s">
        <v>173</v>
      </c>
      <c r="D42" s="9">
        <v>16264.65</v>
      </c>
    </row>
    <row r="43" spans="1:5">
      <c r="A43" s="8">
        <v>150</v>
      </c>
      <c r="B43" s="8">
        <v>13100</v>
      </c>
      <c r="C43" s="8" t="s">
        <v>173</v>
      </c>
      <c r="D43" s="9">
        <v>49797.43</v>
      </c>
    </row>
    <row r="44" spans="1:5">
      <c r="A44" s="8">
        <v>153</v>
      </c>
      <c r="B44" s="8">
        <v>13100</v>
      </c>
      <c r="C44" s="8" t="s">
        <v>173</v>
      </c>
      <c r="D44" s="9">
        <v>59494.81</v>
      </c>
    </row>
    <row r="45" spans="1:5">
      <c r="A45" s="8">
        <v>922</v>
      </c>
      <c r="B45" s="8">
        <v>16000</v>
      </c>
      <c r="C45" s="8" t="s">
        <v>174</v>
      </c>
      <c r="D45" s="9">
        <v>380935.1</v>
      </c>
    </row>
    <row r="46" spans="1:5">
      <c r="A46" s="8">
        <v>130</v>
      </c>
      <c r="B46" s="8">
        <v>16100</v>
      </c>
      <c r="C46" s="8" t="s">
        <v>175</v>
      </c>
      <c r="D46" s="9">
        <v>1916.16</v>
      </c>
    </row>
    <row r="47" spans="1:5">
      <c r="A47" s="8">
        <v>922</v>
      </c>
      <c r="B47" s="8">
        <v>16201</v>
      </c>
      <c r="C47" s="8" t="s">
        <v>176</v>
      </c>
      <c r="D47" s="9">
        <v>1000</v>
      </c>
      <c r="E47" s="10"/>
    </row>
    <row r="48" spans="1:5">
      <c r="A48" s="8">
        <v>150</v>
      </c>
      <c r="B48" s="8">
        <v>13001</v>
      </c>
      <c r="C48" s="8" t="s">
        <v>177</v>
      </c>
      <c r="D48" s="9">
        <v>20000</v>
      </c>
      <c r="E48" s="10"/>
    </row>
    <row r="50" spans="1:4" s="1" customFormat="1">
      <c r="A50" s="14" t="s">
        <v>178</v>
      </c>
      <c r="B50" s="5"/>
      <c r="C50" s="5"/>
      <c r="D50" s="32">
        <f>SUM(D7:D49)</f>
        <v>1538200.03</v>
      </c>
    </row>
  </sheetData>
  <mergeCells count="1">
    <mergeCell ref="A5:B5"/>
  </mergeCells>
  <pageMargins left="0.70000000000000007" right="0.70000000000000007" top="1.1437007874015752" bottom="1.1437007874015752" header="0.75000000000000011" footer="0.75000000000000011"/>
  <pageSetup paperSize="0" scale="9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1"/>
  <sheetViews>
    <sheetView workbookViewId="0"/>
  </sheetViews>
  <sheetFormatPr defaultColWidth="11" defaultRowHeight="15"/>
  <cols>
    <col min="1" max="1" width="8.875" style="2" customWidth="1"/>
    <col min="2" max="2" width="10" style="2" customWidth="1"/>
    <col min="3" max="3" width="50.75" style="2" customWidth="1"/>
    <col min="4" max="4" width="11.625" style="10" customWidth="1"/>
    <col min="5" max="5" width="11.625" style="2" customWidth="1"/>
    <col min="6" max="1024" width="10" style="2" customWidth="1"/>
    <col min="1025" max="1025" width="11" customWidth="1"/>
  </cols>
  <sheetData>
    <row r="1" spans="1:4">
      <c r="A1" s="1" t="s">
        <v>179</v>
      </c>
    </row>
    <row r="2" spans="1:4">
      <c r="A2" s="1" t="s">
        <v>1</v>
      </c>
    </row>
    <row r="3" spans="1:4">
      <c r="A3" s="1" t="s">
        <v>2</v>
      </c>
    </row>
    <row r="5" spans="1:4" ht="15" customHeight="1">
      <c r="A5" s="63" t="s">
        <v>153</v>
      </c>
      <c r="B5" s="63"/>
      <c r="C5" s="1"/>
      <c r="D5" s="53"/>
    </row>
    <row r="6" spans="1:4" s="13" customFormat="1">
      <c r="A6" s="58" t="s">
        <v>154</v>
      </c>
      <c r="B6" s="58" t="s">
        <v>155</v>
      </c>
      <c r="C6" s="58" t="s">
        <v>33</v>
      </c>
      <c r="D6" s="59" t="s">
        <v>8</v>
      </c>
    </row>
    <row r="7" spans="1:4">
      <c r="A7" s="64">
        <v>920</v>
      </c>
      <c r="B7" s="64">
        <v>20201</v>
      </c>
      <c r="C7" s="64" t="s">
        <v>180</v>
      </c>
      <c r="D7" s="35">
        <v>5808</v>
      </c>
    </row>
    <row r="8" spans="1:4">
      <c r="A8" s="64">
        <v>920</v>
      </c>
      <c r="B8" s="64">
        <v>20202</v>
      </c>
      <c r="C8" s="64" t="s">
        <v>181</v>
      </c>
      <c r="D8" s="35">
        <v>7860</v>
      </c>
    </row>
    <row r="9" spans="1:4">
      <c r="A9" s="64">
        <v>130</v>
      </c>
      <c r="B9" s="64">
        <v>20301</v>
      </c>
      <c r="C9" s="64" t="s">
        <v>182</v>
      </c>
      <c r="D9" s="35">
        <v>15300</v>
      </c>
    </row>
    <row r="10" spans="1:4">
      <c r="A10" s="64">
        <v>920</v>
      </c>
      <c r="B10" s="64">
        <v>20600</v>
      </c>
      <c r="C10" s="65" t="s">
        <v>183</v>
      </c>
      <c r="D10" s="35">
        <v>25000</v>
      </c>
    </row>
    <row r="11" spans="1:4">
      <c r="A11" s="64">
        <v>170</v>
      </c>
      <c r="B11" s="64">
        <v>21001</v>
      </c>
      <c r="C11" s="64" t="s">
        <v>184</v>
      </c>
      <c r="D11" s="35">
        <v>8000</v>
      </c>
    </row>
    <row r="12" spans="1:4" ht="12.75" customHeight="1">
      <c r="A12" s="64">
        <v>920</v>
      </c>
      <c r="B12" s="64">
        <v>21200</v>
      </c>
      <c r="C12" s="66" t="s">
        <v>185</v>
      </c>
      <c r="D12" s="66">
        <v>5000</v>
      </c>
    </row>
    <row r="13" spans="1:4" ht="12.75" customHeight="1">
      <c r="A13" s="64">
        <v>340</v>
      </c>
      <c r="B13" s="64">
        <v>21200</v>
      </c>
      <c r="C13" s="66" t="s">
        <v>186</v>
      </c>
      <c r="D13" s="66">
        <v>10000</v>
      </c>
    </row>
    <row r="14" spans="1:4" ht="12.75" customHeight="1">
      <c r="A14" s="64">
        <v>323</v>
      </c>
      <c r="B14" s="64">
        <v>21200</v>
      </c>
      <c r="C14" s="66" t="s">
        <v>187</v>
      </c>
      <c r="D14" s="66">
        <v>10000</v>
      </c>
    </row>
    <row r="15" spans="1:4">
      <c r="A15" s="64">
        <v>130</v>
      </c>
      <c r="B15" s="64">
        <v>21401</v>
      </c>
      <c r="C15" s="64" t="s">
        <v>188</v>
      </c>
      <c r="D15" s="35">
        <v>1500</v>
      </c>
    </row>
    <row r="16" spans="1:4">
      <c r="A16" s="64">
        <v>151</v>
      </c>
      <c r="B16" s="64">
        <v>21402</v>
      </c>
      <c r="C16" s="64" t="s">
        <v>189</v>
      </c>
      <c r="D16" s="35">
        <v>1500</v>
      </c>
    </row>
    <row r="17" spans="1:4">
      <c r="A17" s="64">
        <v>165</v>
      </c>
      <c r="B17" s="64">
        <v>21901</v>
      </c>
      <c r="C17" s="64" t="s">
        <v>190</v>
      </c>
      <c r="D17" s="35">
        <v>15000</v>
      </c>
    </row>
    <row r="18" spans="1:4">
      <c r="A18" s="64">
        <v>920</v>
      </c>
      <c r="B18" s="64">
        <v>22003</v>
      </c>
      <c r="C18" s="64" t="s">
        <v>191</v>
      </c>
      <c r="D18" s="35">
        <v>5000</v>
      </c>
    </row>
    <row r="19" spans="1:4">
      <c r="A19" s="64">
        <v>130</v>
      </c>
      <c r="B19" s="64">
        <v>22004</v>
      </c>
      <c r="C19" s="64" t="s">
        <v>192</v>
      </c>
      <c r="D19" s="35">
        <v>1000</v>
      </c>
    </row>
    <row r="20" spans="1:4">
      <c r="A20" s="64">
        <v>130</v>
      </c>
      <c r="B20" s="64">
        <v>22005</v>
      </c>
      <c r="C20" s="64" t="s">
        <v>193</v>
      </c>
      <c r="D20" s="35">
        <v>15100</v>
      </c>
    </row>
    <row r="21" spans="1:4">
      <c r="A21" s="64">
        <v>3321</v>
      </c>
      <c r="B21" s="64">
        <v>22016</v>
      </c>
      <c r="C21" s="64" t="s">
        <v>194</v>
      </c>
      <c r="D21" s="35">
        <v>5450</v>
      </c>
    </row>
    <row r="22" spans="1:4">
      <c r="A22" s="64">
        <v>334</v>
      </c>
      <c r="B22" s="64">
        <v>22017</v>
      </c>
      <c r="C22" s="64" t="s">
        <v>195</v>
      </c>
      <c r="D22" s="35">
        <v>5950</v>
      </c>
    </row>
    <row r="23" spans="1:4" ht="15" customHeight="1">
      <c r="A23" s="64">
        <v>170</v>
      </c>
      <c r="B23" s="64">
        <v>22114</v>
      </c>
      <c r="C23" s="64" t="s">
        <v>196</v>
      </c>
      <c r="D23" s="35">
        <v>15000</v>
      </c>
    </row>
    <row r="24" spans="1:4">
      <c r="A24" s="64">
        <v>151</v>
      </c>
      <c r="B24" s="64">
        <v>22115</v>
      </c>
      <c r="C24" s="64" t="s">
        <v>197</v>
      </c>
      <c r="D24" s="35">
        <v>2200</v>
      </c>
    </row>
    <row r="25" spans="1:4">
      <c r="A25" s="64">
        <v>165</v>
      </c>
      <c r="B25" s="64">
        <v>22115</v>
      </c>
      <c r="C25" s="64" t="s">
        <v>198</v>
      </c>
      <c r="D25" s="35">
        <v>36000</v>
      </c>
    </row>
    <row r="26" spans="1:4">
      <c r="A26" s="64">
        <v>920</v>
      </c>
      <c r="B26" s="64">
        <v>22116</v>
      </c>
      <c r="C26" s="64" t="s">
        <v>199</v>
      </c>
      <c r="D26" s="35">
        <v>65000</v>
      </c>
    </row>
    <row r="27" spans="1:4">
      <c r="A27" s="64">
        <v>920</v>
      </c>
      <c r="B27" s="64">
        <v>22119</v>
      </c>
      <c r="C27" s="64" t="s">
        <v>200</v>
      </c>
      <c r="D27" s="35">
        <v>11000</v>
      </c>
    </row>
    <row r="28" spans="1:4">
      <c r="A28" s="64">
        <v>323</v>
      </c>
      <c r="B28" s="64">
        <v>22120</v>
      </c>
      <c r="C28" s="64" t="s">
        <v>201</v>
      </c>
      <c r="D28" s="35">
        <v>17000</v>
      </c>
    </row>
    <row r="29" spans="1:4">
      <c r="A29" s="64">
        <v>340</v>
      </c>
      <c r="B29" s="64">
        <v>22121</v>
      </c>
      <c r="C29" s="64" t="s">
        <v>202</v>
      </c>
      <c r="D29" s="35">
        <v>7000</v>
      </c>
    </row>
    <row r="30" spans="1:4">
      <c r="A30" s="64">
        <v>151</v>
      </c>
      <c r="B30" s="64">
        <v>22122</v>
      </c>
      <c r="C30" s="64" t="s">
        <v>203</v>
      </c>
      <c r="D30" s="35">
        <v>3000</v>
      </c>
    </row>
    <row r="31" spans="1:4">
      <c r="A31" s="64">
        <v>130</v>
      </c>
      <c r="B31" s="64">
        <v>22123</v>
      </c>
      <c r="C31" s="64" t="s">
        <v>204</v>
      </c>
      <c r="D31" s="35">
        <v>6000</v>
      </c>
    </row>
    <row r="32" spans="1:4">
      <c r="A32" s="64">
        <v>920</v>
      </c>
      <c r="B32" s="64">
        <v>22205</v>
      </c>
      <c r="C32" s="64" t="s">
        <v>205</v>
      </c>
      <c r="D32" s="35">
        <v>3500</v>
      </c>
    </row>
    <row r="33" spans="1:4">
      <c r="A33" s="64">
        <v>920</v>
      </c>
      <c r="B33" s="64">
        <v>22206</v>
      </c>
      <c r="C33" s="64" t="s">
        <v>206</v>
      </c>
      <c r="D33" s="35">
        <v>25000</v>
      </c>
    </row>
    <row r="34" spans="1:4">
      <c r="A34" s="64">
        <v>920</v>
      </c>
      <c r="B34" s="64">
        <v>22211</v>
      </c>
      <c r="C34" s="64" t="s">
        <v>207</v>
      </c>
      <c r="D34" s="35">
        <v>33000</v>
      </c>
    </row>
    <row r="35" spans="1:4">
      <c r="A35" s="64">
        <v>130</v>
      </c>
      <c r="B35" s="64">
        <v>22300</v>
      </c>
      <c r="C35" s="64" t="s">
        <v>208</v>
      </c>
      <c r="D35" s="35">
        <v>2500</v>
      </c>
    </row>
    <row r="36" spans="1:4">
      <c r="A36" s="64">
        <v>920</v>
      </c>
      <c r="B36" s="64">
        <v>22400</v>
      </c>
      <c r="C36" s="64" t="s">
        <v>209</v>
      </c>
      <c r="D36" s="35">
        <v>15100</v>
      </c>
    </row>
    <row r="37" spans="1:4">
      <c r="A37" s="64">
        <v>920</v>
      </c>
      <c r="B37" s="64">
        <v>22600</v>
      </c>
      <c r="C37" s="64" t="s">
        <v>210</v>
      </c>
      <c r="D37" s="35">
        <v>6000</v>
      </c>
    </row>
    <row r="38" spans="1:4">
      <c r="A38" s="64">
        <v>231</v>
      </c>
      <c r="B38" s="64">
        <v>22735</v>
      </c>
      <c r="C38" s="64" t="s">
        <v>211</v>
      </c>
      <c r="D38" s="35">
        <v>2000</v>
      </c>
    </row>
    <row r="39" spans="1:4">
      <c r="A39" s="64">
        <v>920</v>
      </c>
      <c r="B39" s="64">
        <v>22601</v>
      </c>
      <c r="C39" s="64" t="s">
        <v>212</v>
      </c>
      <c r="D39" s="9">
        <v>4500</v>
      </c>
    </row>
    <row r="40" spans="1:4">
      <c r="A40" s="64">
        <v>920</v>
      </c>
      <c r="B40" s="64">
        <v>22604</v>
      </c>
      <c r="C40" s="66" t="s">
        <v>213</v>
      </c>
      <c r="D40" s="66">
        <v>39000</v>
      </c>
    </row>
    <row r="41" spans="1:4">
      <c r="A41" s="64">
        <v>920</v>
      </c>
      <c r="B41" s="64">
        <v>22605</v>
      </c>
      <c r="C41" s="66" t="s">
        <v>214</v>
      </c>
      <c r="D41" s="66">
        <v>5000</v>
      </c>
    </row>
    <row r="42" spans="1:4">
      <c r="A42" s="64">
        <v>920</v>
      </c>
      <c r="B42" s="64">
        <v>22610</v>
      </c>
      <c r="C42" s="64" t="s">
        <v>215</v>
      </c>
      <c r="D42" s="35">
        <v>3000</v>
      </c>
    </row>
    <row r="43" spans="1:4">
      <c r="A43" s="64">
        <v>338</v>
      </c>
      <c r="B43" s="64">
        <v>22611</v>
      </c>
      <c r="C43" s="64" t="s">
        <v>216</v>
      </c>
      <c r="D43" s="35">
        <v>38000</v>
      </c>
    </row>
    <row r="44" spans="1:4">
      <c r="A44" s="64">
        <v>231</v>
      </c>
      <c r="B44" s="64">
        <v>22612</v>
      </c>
      <c r="C44" s="64" t="s">
        <v>217</v>
      </c>
      <c r="D44" s="35">
        <v>6000</v>
      </c>
    </row>
    <row r="45" spans="1:4">
      <c r="A45" s="65">
        <v>233</v>
      </c>
      <c r="B45" s="65">
        <v>22613</v>
      </c>
      <c r="C45" s="65" t="s">
        <v>218</v>
      </c>
      <c r="D45" s="67">
        <v>12000</v>
      </c>
    </row>
    <row r="46" spans="1:4" ht="17.25" customHeight="1">
      <c r="A46" s="64">
        <v>1621</v>
      </c>
      <c r="B46" s="64">
        <v>22703</v>
      </c>
      <c r="C46" s="64" t="s">
        <v>219</v>
      </c>
      <c r="D46" s="35">
        <v>96974</v>
      </c>
    </row>
    <row r="47" spans="1:4" ht="14.25" customHeight="1">
      <c r="A47" s="64">
        <v>150</v>
      </c>
      <c r="B47" s="64">
        <v>22706</v>
      </c>
      <c r="C47" s="64" t="s">
        <v>220</v>
      </c>
      <c r="D47" s="35">
        <v>25000</v>
      </c>
    </row>
    <row r="48" spans="1:4">
      <c r="A48" s="64">
        <v>450</v>
      </c>
      <c r="B48" s="64">
        <v>22707</v>
      </c>
      <c r="C48" s="64" t="s">
        <v>221</v>
      </c>
      <c r="D48" s="35">
        <v>19000</v>
      </c>
    </row>
    <row r="49" spans="1:6" ht="15.75" customHeight="1">
      <c r="A49" s="64">
        <v>932</v>
      </c>
      <c r="B49" s="64">
        <v>22708</v>
      </c>
      <c r="C49" s="64" t="s">
        <v>222</v>
      </c>
      <c r="D49" s="35">
        <v>42000</v>
      </c>
    </row>
    <row r="50" spans="1:6">
      <c r="A50" s="64">
        <v>171</v>
      </c>
      <c r="B50" s="64">
        <v>22709</v>
      </c>
      <c r="C50" s="64" t="s">
        <v>223</v>
      </c>
      <c r="D50" s="35">
        <v>21800</v>
      </c>
      <c r="E50" s="41"/>
    </row>
    <row r="51" spans="1:6">
      <c r="A51" s="64">
        <v>920</v>
      </c>
      <c r="B51" s="64">
        <v>22710</v>
      </c>
      <c r="C51" s="64" t="s">
        <v>224</v>
      </c>
      <c r="D51" s="35">
        <f>256690.61/2</f>
        <v>128345.30499999999</v>
      </c>
      <c r="E51" s="41"/>
    </row>
    <row r="52" spans="1:6">
      <c r="A52" s="64">
        <v>232</v>
      </c>
      <c r="B52" s="64">
        <v>22713</v>
      </c>
      <c r="C52" s="64" t="s">
        <v>225</v>
      </c>
      <c r="D52" s="35">
        <v>5800</v>
      </c>
      <c r="E52" s="41"/>
    </row>
    <row r="53" spans="1:6">
      <c r="A53" s="64">
        <v>340</v>
      </c>
      <c r="B53" s="64">
        <v>22715</v>
      </c>
      <c r="C53" s="64" t="s">
        <v>226</v>
      </c>
      <c r="D53" s="35">
        <v>210000</v>
      </c>
      <c r="E53" s="41"/>
    </row>
    <row r="54" spans="1:6">
      <c r="A54" s="64">
        <v>232</v>
      </c>
      <c r="B54" s="64">
        <v>22718</v>
      </c>
      <c r="C54" s="64" t="s">
        <v>227</v>
      </c>
      <c r="D54" s="35">
        <f>3500+26200+5000</f>
        <v>34700</v>
      </c>
      <c r="E54" s="41"/>
    </row>
    <row r="55" spans="1:6">
      <c r="A55" s="64">
        <v>920</v>
      </c>
      <c r="B55" s="64">
        <v>22720</v>
      </c>
      <c r="C55" s="64" t="s">
        <v>228</v>
      </c>
      <c r="D55" s="35">
        <v>3100</v>
      </c>
      <c r="E55" s="41"/>
      <c r="F55" s="10"/>
    </row>
    <row r="56" spans="1:6">
      <c r="A56" s="64">
        <v>920</v>
      </c>
      <c r="B56" s="64">
        <v>22723</v>
      </c>
      <c r="C56" s="64" t="s">
        <v>229</v>
      </c>
      <c r="D56" s="35">
        <v>2800</v>
      </c>
      <c r="E56" s="41"/>
    </row>
    <row r="57" spans="1:6">
      <c r="A57" s="64">
        <v>430</v>
      </c>
      <c r="B57" s="64">
        <v>22724</v>
      </c>
      <c r="C57" s="64" t="s">
        <v>230</v>
      </c>
      <c r="D57" s="35">
        <v>5000</v>
      </c>
      <c r="E57" s="10"/>
    </row>
    <row r="58" spans="1:6">
      <c r="A58" s="8">
        <v>920</v>
      </c>
      <c r="B58" s="64">
        <v>22728</v>
      </c>
      <c r="C58" s="64" t="s">
        <v>231</v>
      </c>
      <c r="D58" s="9">
        <v>1000</v>
      </c>
    </row>
    <row r="59" spans="1:6">
      <c r="A59" s="8">
        <v>320</v>
      </c>
      <c r="B59" s="64">
        <v>22729</v>
      </c>
      <c r="C59" s="64" t="s">
        <v>232</v>
      </c>
      <c r="D59" s="9">
        <v>3000</v>
      </c>
    </row>
    <row r="60" spans="1:6">
      <c r="A60" s="8">
        <v>231</v>
      </c>
      <c r="B60" s="64">
        <v>22730</v>
      </c>
      <c r="C60" s="64" t="s">
        <v>233</v>
      </c>
      <c r="D60" s="9">
        <v>1000</v>
      </c>
    </row>
    <row r="61" spans="1:6">
      <c r="A61" s="8">
        <v>920</v>
      </c>
      <c r="B61" s="64">
        <v>22731</v>
      </c>
      <c r="C61" s="64" t="s">
        <v>234</v>
      </c>
      <c r="D61" s="9">
        <v>500</v>
      </c>
    </row>
    <row r="62" spans="1:6">
      <c r="A62" s="8">
        <v>151</v>
      </c>
      <c r="B62" s="64">
        <v>22736</v>
      </c>
      <c r="C62" s="64" t="s">
        <v>235</v>
      </c>
      <c r="D62" s="9">
        <v>5000</v>
      </c>
    </row>
    <row r="63" spans="1:6">
      <c r="A63" s="8">
        <v>231</v>
      </c>
      <c r="B63" s="64">
        <v>22732</v>
      </c>
      <c r="C63" s="64" t="s">
        <v>236</v>
      </c>
      <c r="D63" s="9">
        <v>2000</v>
      </c>
    </row>
    <row r="64" spans="1:6">
      <c r="A64" s="8">
        <v>311</v>
      </c>
      <c r="B64" s="64">
        <v>22733</v>
      </c>
      <c r="C64" s="64" t="s">
        <v>237</v>
      </c>
      <c r="D64" s="9">
        <v>1000</v>
      </c>
    </row>
    <row r="65" spans="1:4">
      <c r="A65" s="64">
        <v>920</v>
      </c>
      <c r="B65" s="64">
        <v>22799</v>
      </c>
      <c r="C65" s="64" t="s">
        <v>238</v>
      </c>
      <c r="D65" s="35">
        <v>5000</v>
      </c>
    </row>
    <row r="66" spans="1:4">
      <c r="A66" s="64">
        <v>912</v>
      </c>
      <c r="B66" s="64">
        <v>23000</v>
      </c>
      <c r="C66" s="64" t="s">
        <v>239</v>
      </c>
      <c r="D66" s="35">
        <v>45000</v>
      </c>
    </row>
    <row r="67" spans="1:4">
      <c r="A67" s="8">
        <v>922</v>
      </c>
      <c r="B67" s="8">
        <v>22734</v>
      </c>
      <c r="C67" s="64" t="s">
        <v>240</v>
      </c>
      <c r="D67" s="9">
        <v>3500</v>
      </c>
    </row>
    <row r="68" spans="1:4">
      <c r="A68" s="8">
        <v>170</v>
      </c>
      <c r="B68" s="8">
        <v>22736</v>
      </c>
      <c r="C68" s="64" t="s">
        <v>241</v>
      </c>
      <c r="D68" s="9">
        <v>1000</v>
      </c>
    </row>
    <row r="69" spans="1:4">
      <c r="A69" s="8">
        <v>320</v>
      </c>
      <c r="B69" s="8">
        <v>22737</v>
      </c>
      <c r="C69" s="64" t="s">
        <v>242</v>
      </c>
      <c r="D69" s="9">
        <v>1000</v>
      </c>
    </row>
    <row r="71" spans="1:4">
      <c r="A71" s="14" t="s">
        <v>178</v>
      </c>
      <c r="B71" s="5"/>
      <c r="C71" s="5"/>
      <c r="D71" s="32">
        <f>SUM(D7:D69)</f>
        <v>1157787.3049999999</v>
      </c>
    </row>
  </sheetData>
  <mergeCells count="1">
    <mergeCell ref="A5:B5"/>
  </mergeCells>
  <pageMargins left="0.82716535433070904" right="0.23622047244094502" top="1.1417322834645671" bottom="1.1417322834645671" header="0.74803149606299213" footer="0.74803149606299213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11" defaultRowHeight="14.25"/>
  <cols>
    <col min="1" max="1024" width="11" style="68" customWidth="1"/>
    <col min="1025" max="1025" width="11" customWidth="1"/>
  </cols>
  <sheetData/>
  <pageMargins left="0.25" right="0.25" top="1.1437007874015752" bottom="1.1437007874015752" header="0.75000000000000011" footer="0.75000000000000011"/>
  <pageSetup paperSize="0" scale="63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5"/>
  <sheetViews>
    <sheetView workbookViewId="0"/>
  </sheetViews>
  <sheetFormatPr defaultColWidth="11" defaultRowHeight="15"/>
  <cols>
    <col min="1" max="2" width="10" style="2" customWidth="1"/>
    <col min="3" max="3" width="68.125" style="2" customWidth="1"/>
    <col min="4" max="4" width="9.5" style="2" customWidth="1"/>
    <col min="5" max="1023" width="10" style="2" customWidth="1"/>
    <col min="1024" max="1024" width="11" customWidth="1"/>
  </cols>
  <sheetData>
    <row r="1" spans="1:4">
      <c r="A1" s="1" t="s">
        <v>243</v>
      </c>
    </row>
    <row r="2" spans="1:4">
      <c r="A2" s="1" t="s">
        <v>1</v>
      </c>
    </row>
    <row r="3" spans="1:4">
      <c r="A3" s="1" t="s">
        <v>2</v>
      </c>
    </row>
    <row r="5" spans="1:4" ht="15" customHeight="1">
      <c r="A5" s="63" t="s">
        <v>153</v>
      </c>
      <c r="B5" s="63"/>
      <c r="C5" s="1"/>
      <c r="D5" s="1"/>
    </row>
    <row r="6" spans="1:4">
      <c r="A6" s="69" t="s">
        <v>154</v>
      </c>
      <c r="B6" s="69" t="s">
        <v>155</v>
      </c>
      <c r="C6" s="69" t="s">
        <v>33</v>
      </c>
      <c r="D6" s="69" t="s">
        <v>8</v>
      </c>
    </row>
    <row r="7" spans="1:4">
      <c r="A7" s="8">
        <v>334</v>
      </c>
      <c r="B7" s="8">
        <v>45100</v>
      </c>
      <c r="C7" s="8" t="s">
        <v>244</v>
      </c>
      <c r="D7" s="9">
        <v>10000</v>
      </c>
    </row>
    <row r="8" spans="1:4">
      <c r="A8" s="8">
        <v>334</v>
      </c>
      <c r="B8" s="8">
        <v>46301</v>
      </c>
      <c r="C8" s="8" t="s">
        <v>245</v>
      </c>
      <c r="D8" s="9">
        <v>600</v>
      </c>
    </row>
    <row r="9" spans="1:4">
      <c r="A9" s="8">
        <v>334</v>
      </c>
      <c r="B9" s="8">
        <v>46302</v>
      </c>
      <c r="C9" s="8" t="s">
        <v>246</v>
      </c>
      <c r="D9" s="9">
        <v>200</v>
      </c>
    </row>
    <row r="10" spans="1:4">
      <c r="A10" s="8">
        <v>943</v>
      </c>
      <c r="B10" s="8">
        <v>46101</v>
      </c>
      <c r="C10" s="8" t="s">
        <v>247</v>
      </c>
      <c r="D10" s="9">
        <v>2000</v>
      </c>
    </row>
    <row r="11" spans="1:4">
      <c r="A11" s="8">
        <v>1721</v>
      </c>
      <c r="B11" s="8">
        <v>46200</v>
      </c>
      <c r="C11" s="8" t="s">
        <v>248</v>
      </c>
      <c r="D11" s="9">
        <v>3000</v>
      </c>
    </row>
    <row r="12" spans="1:4">
      <c r="A12" s="8">
        <v>942</v>
      </c>
      <c r="B12" s="8">
        <v>46300</v>
      </c>
      <c r="C12" s="8" t="s">
        <v>249</v>
      </c>
      <c r="D12" s="9">
        <v>122506.43</v>
      </c>
    </row>
    <row r="13" spans="1:4">
      <c r="A13" s="8">
        <v>943</v>
      </c>
      <c r="B13" s="8">
        <v>46600</v>
      </c>
      <c r="C13" s="8" t="s">
        <v>250</v>
      </c>
      <c r="D13" s="9">
        <v>1787</v>
      </c>
    </row>
    <row r="14" spans="1:4">
      <c r="A14" s="8">
        <v>432</v>
      </c>
      <c r="B14" s="8">
        <v>46701</v>
      </c>
      <c r="C14" s="8" t="s">
        <v>251</v>
      </c>
      <c r="D14" s="9">
        <v>2400</v>
      </c>
    </row>
    <row r="15" spans="1:4">
      <c r="A15" s="8">
        <v>334</v>
      </c>
      <c r="B15" s="8">
        <v>46702</v>
      </c>
      <c r="C15" s="8" t="s">
        <v>252</v>
      </c>
      <c r="D15" s="9">
        <v>380</v>
      </c>
    </row>
    <row r="16" spans="1:4">
      <c r="A16" s="8">
        <v>231</v>
      </c>
      <c r="B16" s="8">
        <v>46703</v>
      </c>
      <c r="C16" s="8" t="s">
        <v>253</v>
      </c>
      <c r="D16" s="9">
        <v>2973</v>
      </c>
    </row>
    <row r="17" spans="1:4">
      <c r="A17" s="8">
        <v>323</v>
      </c>
      <c r="B17" s="8">
        <v>47900</v>
      </c>
      <c r="C17" s="8" t="s">
        <v>254</v>
      </c>
      <c r="D17" s="9">
        <v>48108</v>
      </c>
    </row>
    <row r="18" spans="1:4">
      <c r="A18" s="8">
        <v>231</v>
      </c>
      <c r="B18" s="8">
        <v>48001</v>
      </c>
      <c r="C18" s="8" t="s">
        <v>255</v>
      </c>
      <c r="D18" s="9">
        <v>1500</v>
      </c>
    </row>
    <row r="19" spans="1:4">
      <c r="A19" s="8">
        <v>231</v>
      </c>
      <c r="B19" s="8">
        <v>48002</v>
      </c>
      <c r="C19" s="8" t="s">
        <v>256</v>
      </c>
      <c r="D19" s="9">
        <v>720</v>
      </c>
    </row>
    <row r="20" spans="1:4">
      <c r="A20" s="8">
        <v>231</v>
      </c>
      <c r="B20" s="8">
        <v>48003</v>
      </c>
      <c r="C20" s="8" t="s">
        <v>257</v>
      </c>
      <c r="D20" s="9">
        <v>18950</v>
      </c>
    </row>
    <row r="21" spans="1:4">
      <c r="A21" s="8">
        <v>334</v>
      </c>
      <c r="B21" s="8">
        <v>48004</v>
      </c>
      <c r="C21" s="8" t="s">
        <v>258</v>
      </c>
      <c r="D21" s="9">
        <v>5700</v>
      </c>
    </row>
    <row r="22" spans="1:4">
      <c r="A22" s="8">
        <v>334</v>
      </c>
      <c r="B22" s="8">
        <v>48005</v>
      </c>
      <c r="C22" s="8" t="s">
        <v>259</v>
      </c>
      <c r="D22" s="9">
        <v>3500</v>
      </c>
    </row>
    <row r="23" spans="1:4">
      <c r="A23" s="8">
        <v>326</v>
      </c>
      <c r="B23" s="8">
        <v>48006</v>
      </c>
      <c r="C23" s="8" t="s">
        <v>260</v>
      </c>
      <c r="D23" s="9">
        <v>4500</v>
      </c>
    </row>
    <row r="24" spans="1:4">
      <c r="A24" s="8">
        <v>326</v>
      </c>
      <c r="B24" s="8">
        <v>48007</v>
      </c>
      <c r="C24" s="8" t="s">
        <v>261</v>
      </c>
      <c r="D24" s="9">
        <v>1500</v>
      </c>
    </row>
    <row r="25" spans="1:4">
      <c r="A25" s="8">
        <v>334</v>
      </c>
      <c r="B25" s="8">
        <v>48011</v>
      </c>
      <c r="C25" s="8" t="s">
        <v>262</v>
      </c>
      <c r="D25" s="9">
        <v>500</v>
      </c>
    </row>
    <row r="26" spans="1:4">
      <c r="A26" s="8">
        <v>233</v>
      </c>
      <c r="B26" s="8">
        <v>48012</v>
      </c>
      <c r="C26" s="8" t="s">
        <v>263</v>
      </c>
      <c r="D26" s="9">
        <v>2600</v>
      </c>
    </row>
    <row r="27" spans="1:4">
      <c r="A27" s="8">
        <v>233</v>
      </c>
      <c r="B27" s="8">
        <v>48013</v>
      </c>
      <c r="C27" s="8" t="s">
        <v>264</v>
      </c>
      <c r="D27" s="9">
        <v>8000</v>
      </c>
    </row>
    <row r="28" spans="1:4">
      <c r="A28" s="8">
        <v>232</v>
      </c>
      <c r="B28" s="8">
        <v>48014</v>
      </c>
      <c r="C28" s="8" t="s">
        <v>265</v>
      </c>
      <c r="D28" s="9">
        <v>1700</v>
      </c>
    </row>
    <row r="29" spans="1:4">
      <c r="A29" s="8">
        <v>334</v>
      </c>
      <c r="B29" s="8">
        <v>48015</v>
      </c>
      <c r="C29" s="8" t="s">
        <v>266</v>
      </c>
      <c r="D29" s="9">
        <v>3000</v>
      </c>
    </row>
    <row r="30" spans="1:4">
      <c r="A30" s="8">
        <v>341</v>
      </c>
      <c r="B30" s="8">
        <v>48016</v>
      </c>
      <c r="C30" s="8" t="s">
        <v>267</v>
      </c>
      <c r="D30" s="9">
        <v>9165</v>
      </c>
    </row>
    <row r="31" spans="1:4">
      <c r="A31" s="8">
        <v>341</v>
      </c>
      <c r="B31" s="8">
        <v>48018</v>
      </c>
      <c r="C31" s="8" t="s">
        <v>268</v>
      </c>
      <c r="D31" s="9">
        <v>2400</v>
      </c>
    </row>
    <row r="32" spans="1:4" s="61" customFormat="1">
      <c r="A32" s="60">
        <v>334</v>
      </c>
      <c r="B32" s="60">
        <v>48023</v>
      </c>
      <c r="C32" s="8" t="s">
        <v>269</v>
      </c>
      <c r="D32" s="9">
        <v>600</v>
      </c>
    </row>
    <row r="33" spans="1:4">
      <c r="A33" s="8">
        <v>1721</v>
      </c>
      <c r="B33" s="8">
        <v>48019</v>
      </c>
      <c r="C33" s="8" t="s">
        <v>270</v>
      </c>
      <c r="D33" s="9">
        <v>500</v>
      </c>
    </row>
    <row r="34" spans="1:4">
      <c r="A34" s="8">
        <v>334</v>
      </c>
      <c r="B34" s="8">
        <v>48020</v>
      </c>
      <c r="C34" s="8" t="s">
        <v>271</v>
      </c>
      <c r="D34" s="9">
        <v>500</v>
      </c>
    </row>
    <row r="35" spans="1:4">
      <c r="A35" s="8">
        <v>4311</v>
      </c>
      <c r="B35" s="8">
        <v>48021</v>
      </c>
      <c r="C35" s="8" t="s">
        <v>272</v>
      </c>
      <c r="D35" s="9">
        <v>7000</v>
      </c>
    </row>
    <row r="36" spans="1:4">
      <c r="A36" s="8">
        <v>231</v>
      </c>
      <c r="B36" s="8">
        <v>48022</v>
      </c>
      <c r="C36" s="8" t="s">
        <v>273</v>
      </c>
      <c r="D36" s="9">
        <v>2000</v>
      </c>
    </row>
    <row r="37" spans="1:4">
      <c r="A37" s="70">
        <v>323</v>
      </c>
      <c r="B37" s="70">
        <v>48025</v>
      </c>
      <c r="C37" s="70" t="s">
        <v>274</v>
      </c>
      <c r="D37" s="9">
        <v>1000</v>
      </c>
    </row>
    <row r="38" spans="1:4">
      <c r="A38" s="71" t="s">
        <v>275</v>
      </c>
      <c r="B38" s="71" t="s">
        <v>276</v>
      </c>
      <c r="C38" s="72" t="s">
        <v>277</v>
      </c>
      <c r="D38" s="73">
        <v>1700</v>
      </c>
    </row>
    <row r="39" spans="1:4">
      <c r="A39" s="71" t="s">
        <v>275</v>
      </c>
      <c r="B39" s="71" t="s">
        <v>278</v>
      </c>
      <c r="C39" s="72" t="s">
        <v>279</v>
      </c>
      <c r="D39" s="73">
        <v>6000</v>
      </c>
    </row>
    <row r="40" spans="1:4">
      <c r="A40" s="71" t="s">
        <v>275</v>
      </c>
      <c r="B40" s="71" t="s">
        <v>280</v>
      </c>
      <c r="C40" s="72" t="s">
        <v>281</v>
      </c>
      <c r="D40" s="73">
        <v>5000</v>
      </c>
    </row>
    <row r="41" spans="1:4">
      <c r="A41" s="71" t="s">
        <v>275</v>
      </c>
      <c r="B41" s="71" t="s">
        <v>282</v>
      </c>
      <c r="C41" s="72" t="s">
        <v>283</v>
      </c>
      <c r="D41" s="73">
        <v>7500</v>
      </c>
    </row>
    <row r="42" spans="1:4">
      <c r="A42" s="71" t="s">
        <v>275</v>
      </c>
      <c r="B42" s="71" t="s">
        <v>284</v>
      </c>
      <c r="C42" s="72" t="s">
        <v>285</v>
      </c>
      <c r="D42" s="73">
        <v>7500</v>
      </c>
    </row>
    <row r="43" spans="1:4">
      <c r="A43" s="71" t="s">
        <v>275</v>
      </c>
      <c r="B43" s="71" t="s">
        <v>286</v>
      </c>
      <c r="C43" s="72" t="s">
        <v>287</v>
      </c>
      <c r="D43" s="73">
        <v>5000</v>
      </c>
    </row>
    <row r="44" spans="1:4">
      <c r="A44" s="71" t="s">
        <v>275</v>
      </c>
      <c r="B44" s="71" t="s">
        <v>288</v>
      </c>
      <c r="C44" s="72" t="s">
        <v>289</v>
      </c>
      <c r="D44" s="73">
        <v>3500</v>
      </c>
    </row>
    <row r="45" spans="1:4">
      <c r="A45" s="71" t="s">
        <v>275</v>
      </c>
      <c r="B45" s="71" t="s">
        <v>290</v>
      </c>
      <c r="C45" s="72" t="s">
        <v>291</v>
      </c>
      <c r="D45" s="73">
        <v>2800</v>
      </c>
    </row>
    <row r="46" spans="1:4">
      <c r="A46" s="74">
        <v>231</v>
      </c>
      <c r="B46" s="74">
        <v>48091</v>
      </c>
      <c r="C46" s="74" t="s">
        <v>292</v>
      </c>
      <c r="D46" s="9">
        <v>2000</v>
      </c>
    </row>
    <row r="47" spans="1:4">
      <c r="A47" s="8">
        <v>231</v>
      </c>
      <c r="B47" s="8">
        <v>48027</v>
      </c>
      <c r="C47" s="8" t="s">
        <v>293</v>
      </c>
      <c r="D47" s="9">
        <v>5000</v>
      </c>
    </row>
    <row r="48" spans="1:4">
      <c r="A48" s="8">
        <v>231</v>
      </c>
      <c r="B48" s="8">
        <v>48028</v>
      </c>
      <c r="C48" s="8" t="s">
        <v>294</v>
      </c>
      <c r="D48" s="9">
        <v>10000</v>
      </c>
    </row>
    <row r="49" spans="1:4">
      <c r="A49" s="8">
        <v>231</v>
      </c>
      <c r="B49" s="8">
        <v>48029</v>
      </c>
      <c r="C49" s="8" t="s">
        <v>295</v>
      </c>
      <c r="D49" s="9">
        <v>3000</v>
      </c>
    </row>
    <row r="50" spans="1:4">
      <c r="A50" s="8">
        <v>920</v>
      </c>
      <c r="B50" s="8">
        <v>48028</v>
      </c>
      <c r="C50" s="8" t="s">
        <v>296</v>
      </c>
      <c r="D50" s="75">
        <v>700</v>
      </c>
    </row>
    <row r="51" spans="1:4">
      <c r="A51" s="8">
        <v>920</v>
      </c>
      <c r="B51" s="8">
        <v>48029</v>
      </c>
      <c r="C51" s="8" t="s">
        <v>297</v>
      </c>
      <c r="D51" s="75">
        <v>700</v>
      </c>
    </row>
    <row r="52" spans="1:4">
      <c r="A52" s="8">
        <v>920</v>
      </c>
      <c r="B52" s="8">
        <v>48030</v>
      </c>
      <c r="C52" s="8" t="s">
        <v>298</v>
      </c>
      <c r="D52" s="75">
        <v>1100</v>
      </c>
    </row>
    <row r="53" spans="1:4">
      <c r="A53" s="8">
        <v>920</v>
      </c>
      <c r="B53" s="8">
        <v>48031</v>
      </c>
      <c r="C53" s="8" t="s">
        <v>299</v>
      </c>
      <c r="D53" s="75">
        <v>1000</v>
      </c>
    </row>
    <row r="54" spans="1:4">
      <c r="D54" s="10"/>
    </row>
    <row r="55" spans="1:4" s="1" customFormat="1">
      <c r="A55" s="76" t="s">
        <v>300</v>
      </c>
      <c r="B55" s="76"/>
      <c r="C55" s="76"/>
      <c r="D55" s="52">
        <f>SUM(D7:D54)</f>
        <v>331789.43</v>
      </c>
    </row>
  </sheetData>
  <mergeCells count="2">
    <mergeCell ref="A5:B5"/>
    <mergeCell ref="A55:C55"/>
  </mergeCells>
  <pageMargins left="0.70000000000000007" right="0.70000000000000007" top="1.1437007874015752" bottom="1.1437007874015752" header="0.75000000000000011" footer="0.75000000000000011"/>
  <pageSetup paperSize="0" scale="82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workbookViewId="0"/>
  </sheetViews>
  <sheetFormatPr defaultColWidth="11" defaultRowHeight="15"/>
  <cols>
    <col min="1" max="1" width="9.125" style="2" customWidth="1"/>
    <col min="2" max="2" width="9.875" style="2" customWidth="1"/>
    <col min="3" max="3" width="67.125" style="2" customWidth="1"/>
    <col min="4" max="4" width="9.5" style="2" customWidth="1"/>
    <col min="5" max="1024" width="10.625" style="2" customWidth="1"/>
    <col min="1025" max="1025" width="11" customWidth="1"/>
  </cols>
  <sheetData>
    <row r="1" spans="1:4">
      <c r="A1" s="1" t="s">
        <v>301</v>
      </c>
    </row>
    <row r="2" spans="1:4">
      <c r="A2" s="1" t="s">
        <v>1</v>
      </c>
    </row>
    <row r="3" spans="1:4">
      <c r="A3" s="1" t="s">
        <v>2</v>
      </c>
    </row>
    <row r="5" spans="1:4" ht="15" customHeight="1">
      <c r="A5" s="63" t="s">
        <v>153</v>
      </c>
      <c r="B5" s="63"/>
      <c r="C5" s="1"/>
      <c r="D5" s="1"/>
    </row>
    <row r="6" spans="1:4">
      <c r="A6" s="69" t="s">
        <v>154</v>
      </c>
      <c r="B6" s="69" t="s">
        <v>155</v>
      </c>
      <c r="C6" s="69" t="s">
        <v>33</v>
      </c>
      <c r="D6" s="69" t="s">
        <v>8</v>
      </c>
    </row>
    <row r="7" spans="1:4">
      <c r="A7" s="8">
        <v>922</v>
      </c>
      <c r="B7" s="8">
        <v>61900</v>
      </c>
      <c r="C7" s="77" t="s">
        <v>302</v>
      </c>
      <c r="D7" s="78">
        <f>SUM(Inversions!C7:C13)</f>
        <v>503178.21</v>
      </c>
    </row>
    <row r="8" spans="1:4">
      <c r="A8" s="8">
        <v>922</v>
      </c>
      <c r="B8" s="8">
        <v>62100</v>
      </c>
      <c r="C8" s="77" t="s">
        <v>303</v>
      </c>
      <c r="D8" s="78">
        <v>0</v>
      </c>
    </row>
    <row r="9" spans="1:4">
      <c r="A9" s="8"/>
      <c r="B9" s="8"/>
      <c r="C9" s="8"/>
      <c r="D9" s="9"/>
    </row>
    <row r="10" spans="1:4">
      <c r="A10" s="14" t="s">
        <v>304</v>
      </c>
      <c r="B10" s="15"/>
      <c r="C10" s="15"/>
      <c r="D10" s="32">
        <f>SUM(D7:D9)</f>
        <v>503178.21</v>
      </c>
    </row>
  </sheetData>
  <mergeCells count="1">
    <mergeCell ref="A5:B5"/>
  </mergeCells>
  <pageMargins left="0.70000000000000007" right="0.70000000000000007" top="1.1437007874015752" bottom="1.1437007874015752" header="0.75000000000000011" footer="0.75000000000000011"/>
  <pageSetup paperSize="0" scale="84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ColWidth="11" defaultRowHeight="14.25"/>
  <cols>
    <col min="1" max="1" width="56.875" style="81" customWidth="1"/>
    <col min="2" max="2" width="49.5" style="81" customWidth="1"/>
    <col min="3" max="3" width="12.125" style="80" customWidth="1"/>
    <col min="4" max="4" width="16.25" style="80" customWidth="1"/>
    <col min="5" max="5" width="10.875" style="80" customWidth="1"/>
    <col min="6" max="6" width="12.125" style="80" customWidth="1"/>
    <col min="7" max="7" width="10.875" style="80" customWidth="1"/>
    <col min="8" max="8" width="15" style="80" customWidth="1"/>
    <col min="9" max="1024" width="10.625" style="80" customWidth="1"/>
    <col min="1025" max="1025" width="11" customWidth="1"/>
  </cols>
  <sheetData>
    <row r="1" spans="1:8" ht="15">
      <c r="A1" s="79" t="s">
        <v>305</v>
      </c>
      <c r="B1" s="79"/>
    </row>
    <row r="2" spans="1:8" ht="15">
      <c r="A2" s="79" t="s">
        <v>1</v>
      </c>
      <c r="B2" s="79"/>
    </row>
    <row r="3" spans="1:8" ht="15">
      <c r="A3" s="79" t="s">
        <v>2</v>
      </c>
      <c r="B3" s="79"/>
    </row>
    <row r="5" spans="1:8" ht="15">
      <c r="A5" s="106">
        <v>2019</v>
      </c>
      <c r="B5" s="106"/>
      <c r="C5" s="106"/>
      <c r="D5" s="106"/>
      <c r="E5" s="106"/>
      <c r="F5" s="106"/>
      <c r="G5" s="106"/>
      <c r="H5" s="106"/>
    </row>
    <row r="6" spans="1:8" s="81" customFormat="1" ht="45">
      <c r="A6" s="82" t="s">
        <v>306</v>
      </c>
      <c r="B6" s="82"/>
      <c r="C6" s="83" t="s">
        <v>307</v>
      </c>
      <c r="D6" s="83" t="s">
        <v>308</v>
      </c>
      <c r="E6" s="84" t="s">
        <v>309</v>
      </c>
      <c r="F6" s="84" t="s">
        <v>310</v>
      </c>
      <c r="G6" s="84" t="s">
        <v>311</v>
      </c>
      <c r="H6" s="84" t="s">
        <v>312</v>
      </c>
    </row>
    <row r="7" spans="1:8">
      <c r="A7" s="85" t="s">
        <v>313</v>
      </c>
      <c r="B7" s="86" t="s">
        <v>314</v>
      </c>
      <c r="C7" s="87">
        <f t="shared" ref="C7:C13" si="0">SUM(D7:G7)</f>
        <v>39567</v>
      </c>
      <c r="D7" s="88"/>
      <c r="E7" s="88">
        <v>29675.25</v>
      </c>
      <c r="F7" s="88">
        <v>9891.75</v>
      </c>
      <c r="G7" s="88"/>
      <c r="H7" s="89"/>
    </row>
    <row r="8" spans="1:8">
      <c r="A8" s="85" t="s">
        <v>315</v>
      </c>
      <c r="B8" s="86" t="s">
        <v>316</v>
      </c>
      <c r="C8" s="87">
        <f t="shared" si="0"/>
        <v>10000</v>
      </c>
      <c r="D8" s="88"/>
      <c r="E8" s="88"/>
      <c r="F8" s="88">
        <v>10000</v>
      </c>
      <c r="G8" s="88"/>
      <c r="H8" s="89"/>
    </row>
    <row r="9" spans="1:8">
      <c r="A9" s="85" t="s">
        <v>317</v>
      </c>
      <c r="B9" s="86" t="s">
        <v>318</v>
      </c>
      <c r="C9" s="87">
        <f t="shared" si="0"/>
        <v>353105</v>
      </c>
      <c r="D9" s="88"/>
      <c r="E9" s="88"/>
      <c r="F9" s="88">
        <v>353105</v>
      </c>
      <c r="G9" s="88"/>
      <c r="H9" s="89"/>
    </row>
    <row r="10" spans="1:8">
      <c r="A10" s="85" t="s">
        <v>319</v>
      </c>
      <c r="B10" s="86" t="s">
        <v>320</v>
      </c>
      <c r="C10" s="87">
        <f t="shared" si="0"/>
        <v>56006.21</v>
      </c>
      <c r="D10" s="88"/>
      <c r="E10" s="88"/>
      <c r="F10" s="88">
        <v>56006.21</v>
      </c>
      <c r="G10" s="88"/>
      <c r="H10" s="89"/>
    </row>
    <row r="11" spans="1:8">
      <c r="A11" s="85" t="s">
        <v>321</v>
      </c>
      <c r="B11" s="86" t="s">
        <v>316</v>
      </c>
      <c r="C11" s="87">
        <f t="shared" si="0"/>
        <v>10000</v>
      </c>
      <c r="D11" s="88"/>
      <c r="E11" s="88"/>
      <c r="F11" s="88">
        <v>10000</v>
      </c>
      <c r="G11" s="88"/>
      <c r="H11" s="89"/>
    </row>
    <row r="12" spans="1:8">
      <c r="A12" s="85" t="s">
        <v>322</v>
      </c>
      <c r="B12" s="85" t="s">
        <v>323</v>
      </c>
      <c r="C12" s="87">
        <f t="shared" si="0"/>
        <v>34500</v>
      </c>
      <c r="D12" s="88"/>
      <c r="E12" s="88"/>
      <c r="F12" s="88">
        <v>34500</v>
      </c>
      <c r="G12" s="88"/>
      <c r="H12" s="89"/>
    </row>
    <row r="13" spans="1:8">
      <c r="A13" s="85"/>
      <c r="B13" s="85"/>
      <c r="C13" s="87">
        <f t="shared" si="0"/>
        <v>0</v>
      </c>
      <c r="D13" s="88"/>
      <c r="E13" s="88"/>
      <c r="F13" s="88"/>
      <c r="G13" s="88"/>
      <c r="H13" s="89"/>
    </row>
    <row r="14" spans="1:8" ht="15">
      <c r="A14" s="90" t="s">
        <v>324</v>
      </c>
      <c r="B14" s="90"/>
      <c r="C14" s="91">
        <f>SUM(C7:C13)</f>
        <v>503178.21</v>
      </c>
      <c r="D14" s="92">
        <f>SUM(D7:D13)</f>
        <v>0</v>
      </c>
      <c r="E14" s="92">
        <f>SUM(E7:E13)</f>
        <v>29675.25</v>
      </c>
      <c r="F14" s="92">
        <f>SUM(F7:F13)</f>
        <v>473502.96</v>
      </c>
      <c r="G14" s="92">
        <f>SUM(G7:G13)</f>
        <v>0</v>
      </c>
      <c r="H14" s="89"/>
    </row>
    <row r="15" spans="1:8" s="80" customFormat="1">
      <c r="A15" s="81"/>
      <c r="B15" s="81"/>
      <c r="C15" s="93"/>
      <c r="D15" s="93"/>
      <c r="E15" s="93"/>
      <c r="F15" s="93"/>
      <c r="G15" s="93"/>
      <c r="H15" s="93"/>
    </row>
    <row r="16" spans="1:8" ht="15">
      <c r="A16" s="106" t="s">
        <v>325</v>
      </c>
      <c r="B16" s="106"/>
      <c r="C16" s="106"/>
      <c r="D16" s="106"/>
      <c r="E16" s="106"/>
      <c r="F16" s="106"/>
      <c r="G16" s="106"/>
    </row>
    <row r="17" spans="1:8" ht="30">
      <c r="A17" s="83" t="s">
        <v>306</v>
      </c>
      <c r="B17" s="83"/>
      <c r="C17" s="83" t="s">
        <v>307</v>
      </c>
      <c r="D17" s="83" t="s">
        <v>308</v>
      </c>
      <c r="E17" s="94" t="s">
        <v>309</v>
      </c>
      <c r="F17" s="94" t="s">
        <v>310</v>
      </c>
      <c r="G17" s="94" t="s">
        <v>326</v>
      </c>
      <c r="H17" s="95" t="s">
        <v>327</v>
      </c>
    </row>
    <row r="18" spans="1:8">
      <c r="A18" s="86" t="s">
        <v>328</v>
      </c>
      <c r="B18" s="96"/>
      <c r="C18" s="97">
        <f>SUM(D18:G18)</f>
        <v>400000</v>
      </c>
      <c r="D18" s="98"/>
      <c r="E18" s="98">
        <v>200000</v>
      </c>
      <c r="F18" s="99">
        <v>200000</v>
      </c>
      <c r="G18" s="86"/>
      <c r="H18" s="88"/>
    </row>
    <row r="19" spans="1:8">
      <c r="A19" s="86" t="s">
        <v>329</v>
      </c>
      <c r="B19" s="86"/>
      <c r="C19" s="97">
        <f>SUM(D19:G19)</f>
        <v>180000</v>
      </c>
      <c r="D19" s="100"/>
      <c r="E19" s="100">
        <v>100000</v>
      </c>
      <c r="F19" s="99">
        <v>80000</v>
      </c>
      <c r="G19" s="86"/>
      <c r="H19" s="88"/>
    </row>
    <row r="20" spans="1:8">
      <c r="A20" s="86"/>
      <c r="B20" s="86"/>
      <c r="C20" s="97">
        <f>SUM(D20:G20)</f>
        <v>0</v>
      </c>
      <c r="D20" s="98"/>
      <c r="E20" s="98"/>
      <c r="F20" s="99"/>
      <c r="G20" s="86"/>
      <c r="H20" s="88"/>
    </row>
    <row r="21" spans="1:8">
      <c r="A21" s="86"/>
      <c r="B21" s="101"/>
      <c r="C21" s="97">
        <f>SUM(D21:G21)</f>
        <v>0</v>
      </c>
      <c r="D21" s="98"/>
      <c r="E21" s="98"/>
      <c r="F21" s="99"/>
      <c r="G21" s="86"/>
      <c r="H21" s="88"/>
    </row>
    <row r="22" spans="1:8" ht="15">
      <c r="A22" s="90" t="s">
        <v>330</v>
      </c>
      <c r="B22" s="90"/>
      <c r="C22" s="92">
        <f t="shared" ref="C22:H22" si="1">SUM(C18:C21)</f>
        <v>580000</v>
      </c>
      <c r="D22" s="92">
        <f t="shared" si="1"/>
        <v>0</v>
      </c>
      <c r="E22" s="92">
        <f t="shared" si="1"/>
        <v>300000</v>
      </c>
      <c r="F22" s="92">
        <f t="shared" si="1"/>
        <v>280000</v>
      </c>
      <c r="G22" s="92">
        <f t="shared" si="1"/>
        <v>0</v>
      </c>
      <c r="H22" s="92">
        <f t="shared" si="1"/>
        <v>0</v>
      </c>
    </row>
    <row r="23" spans="1:8">
      <c r="H23" s="102"/>
    </row>
    <row r="24" spans="1:8" ht="15">
      <c r="A24" s="90" t="s">
        <v>331</v>
      </c>
      <c r="B24" s="84"/>
      <c r="C24" s="103">
        <f t="shared" ref="C24:H24" si="2">C14+C22</f>
        <v>1083178.21</v>
      </c>
      <c r="D24" s="104">
        <f t="shared" si="2"/>
        <v>0</v>
      </c>
      <c r="E24" s="103">
        <f t="shared" si="2"/>
        <v>329675.25</v>
      </c>
      <c r="F24" s="103">
        <f t="shared" si="2"/>
        <v>753502.96</v>
      </c>
      <c r="G24" s="103">
        <f t="shared" si="2"/>
        <v>0</v>
      </c>
      <c r="H24" s="105">
        <f t="shared" si="2"/>
        <v>0</v>
      </c>
    </row>
  </sheetData>
  <mergeCells count="2">
    <mergeCell ref="A5:H5"/>
    <mergeCell ref="A16:G16"/>
  </mergeCells>
  <pageMargins left="0.70826771653543308" right="0.70826771653543308" top="1.1417322834645671" bottom="1.1417322834645671" header="0.74803149606299213" footer="0.74803149606299213"/>
  <pageSetup paperSize="0" scale="6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RESUM</vt:lpstr>
      <vt:lpstr>PI_</vt:lpstr>
      <vt:lpstr>PI_FINALISTES_</vt:lpstr>
      <vt:lpstr>PD_CAP_1</vt:lpstr>
      <vt:lpstr>PD_CAP_2</vt:lpstr>
      <vt:lpstr>PD_CAP_3_i_9_desgloç</vt:lpstr>
      <vt:lpstr>PD_CAP_04</vt:lpstr>
      <vt:lpstr>PD_CAP_6</vt:lpstr>
      <vt:lpstr>Inversions</vt:lpstr>
      <vt:lpstr>Inversions!Print_Area</vt:lpstr>
      <vt:lpstr>PD_CAP_04!Print_Area</vt:lpstr>
      <vt:lpstr>PD_CAP_1!Print_Area</vt:lpstr>
      <vt:lpstr>PD_CAP_2!Print_Area</vt:lpstr>
      <vt:lpstr>PD_CAP_6!Print_Area</vt:lpstr>
      <vt:lpstr>PI_!Print_Area</vt:lpstr>
      <vt:lpstr>PI_FINALISTES_!Print_Area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Sigalat</dc:creator>
  <cp:lastModifiedBy>Jordi Roig</cp:lastModifiedBy>
  <cp:revision>2</cp:revision>
  <cp:lastPrinted>2019-03-18T10:49:25Z</cp:lastPrinted>
  <dcterms:created xsi:type="dcterms:W3CDTF">2019-01-31T12:08:46Z</dcterms:created>
  <dcterms:modified xsi:type="dcterms:W3CDTF">2020-11-03T11:23:37Z</dcterms:modified>
</cp:coreProperties>
</file>